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22B2B208-B382-45F8-9E8D-F24AA486CBA5}" xr6:coauthVersionLast="46" xr6:coauthVersionMax="46" xr10:uidLastSave="{00000000-0000-0000-0000-000000000000}"/>
  <bookViews>
    <workbookView xWindow="-108" yWindow="-108" windowWidth="23256" windowHeight="12576" tabRatio="753" activeTab="3" xr2:uid="{00000000-000D-0000-FFFF-FFFF00000000}"/>
  </bookViews>
  <sheets>
    <sheet name="Mode d'emploi" sheetId="7" r:id="rId1"/>
    <sheet name="VP Questions-réponses" sheetId="1" r:id="rId2"/>
    <sheet name="PR Questions-réponses" sheetId="5" r:id="rId3"/>
    <sheet name="Résultats" sheetId="4" r:id="rId4"/>
    <sheet name="VP Calculs" sheetId="3" r:id="rId5"/>
    <sheet name="PR Calculs" sheetId="6" r:id="rId6"/>
  </sheets>
  <calcPr calcId="191029"/>
</workbook>
</file>

<file path=xl/calcChain.xml><?xml version="1.0" encoding="utf-8"?>
<calcChain xmlns="http://schemas.openxmlformats.org/spreadsheetml/2006/main">
  <c r="B28" i="1" l="1"/>
  <c r="B5" i="1"/>
  <c r="D19" i="3" l="1"/>
  <c r="D18" i="3"/>
  <c r="E18" i="3" s="1"/>
  <c r="B7" i="4" l="1"/>
  <c r="B4" i="4"/>
  <c r="B31" i="4" l="1"/>
  <c r="B11" i="4" l="1"/>
  <c r="B10" i="4"/>
  <c r="D15" i="3"/>
  <c r="E15" i="3" s="1"/>
  <c r="D32" i="6" l="1"/>
  <c r="D31" i="6"/>
  <c r="D30" i="6"/>
  <c r="D29" i="6"/>
  <c r="E29" i="6" s="1"/>
  <c r="B34" i="4" l="1"/>
  <c r="B32" i="4"/>
  <c r="B33" i="4"/>
  <c r="B29" i="4"/>
  <c r="D35" i="6"/>
  <c r="E35" i="6" s="1"/>
  <c r="D36" i="6"/>
  <c r="E36" i="6" s="1"/>
  <c r="D37" i="6"/>
  <c r="E37" i="6" s="1"/>
  <c r="E30" i="6"/>
  <c r="E31" i="6"/>
  <c r="D27" i="6"/>
  <c r="E27" i="6" s="1"/>
  <c r="D28" i="6"/>
  <c r="E28" i="6" s="1"/>
  <c r="D18" i="6"/>
  <c r="E18" i="6" s="1"/>
  <c r="F35" i="6" l="1"/>
  <c r="C34" i="4" s="1"/>
  <c r="D34" i="4" s="1"/>
  <c r="F29" i="6"/>
  <c r="C32" i="4" s="1"/>
  <c r="D32" i="4" s="1"/>
  <c r="B27" i="4"/>
  <c r="B30" i="4"/>
  <c r="B28" i="4"/>
  <c r="B8" i="4"/>
  <c r="C3" i="5"/>
  <c r="B5" i="5" s="1"/>
  <c r="D5" i="6"/>
  <c r="E5" i="6" s="1"/>
  <c r="D6" i="6"/>
  <c r="E6" i="6" s="1"/>
  <c r="D7" i="6"/>
  <c r="E7" i="6" s="1"/>
  <c r="D8" i="6"/>
  <c r="E8" i="6" s="1"/>
  <c r="D9" i="6"/>
  <c r="E9" i="6" s="1"/>
  <c r="D10" i="6"/>
  <c r="E10" i="6" s="1"/>
  <c r="D11" i="6"/>
  <c r="E11" i="6" s="1"/>
  <c r="D12" i="6"/>
  <c r="E12" i="6" s="1"/>
  <c r="D13" i="6"/>
  <c r="E13" i="6" s="1"/>
  <c r="D14" i="6"/>
  <c r="E14" i="6" s="1"/>
  <c r="D15" i="6"/>
  <c r="E15" i="6" s="1"/>
  <c r="D16" i="6"/>
  <c r="E16" i="6" s="1"/>
  <c r="D17" i="6"/>
  <c r="E17" i="6" s="1"/>
  <c r="D19" i="6"/>
  <c r="E19" i="6" s="1"/>
  <c r="D20" i="6"/>
  <c r="E20" i="6" s="1"/>
  <c r="D21" i="6"/>
  <c r="E21" i="6" s="1"/>
  <c r="D22" i="6"/>
  <c r="E22" i="6" s="1"/>
  <c r="D23" i="6"/>
  <c r="E23" i="6" s="1"/>
  <c r="D24" i="6"/>
  <c r="E24" i="6" s="1"/>
  <c r="D25" i="6"/>
  <c r="E25" i="6" s="1"/>
  <c r="D26" i="6"/>
  <c r="E26" i="6" s="1"/>
  <c r="E32" i="6"/>
  <c r="D33" i="6"/>
  <c r="E33" i="6" s="1"/>
  <c r="D34" i="6"/>
  <c r="E34" i="6" s="1"/>
  <c r="D4" i="6"/>
  <c r="E4" i="6" s="1"/>
  <c r="F32" i="6" l="1"/>
  <c r="C33" i="4" s="1"/>
  <c r="D33" i="4" s="1"/>
  <c r="F22" i="6"/>
  <c r="C31" i="4" s="1"/>
  <c r="F17" i="6"/>
  <c r="C30" i="4" s="1"/>
  <c r="D30" i="4" s="1"/>
  <c r="F13" i="6"/>
  <c r="C29" i="4" s="1"/>
  <c r="D29" i="4" s="1"/>
  <c r="F9" i="6"/>
  <c r="C28" i="4" s="1"/>
  <c r="D28" i="4" s="1"/>
  <c r="F4" i="6"/>
  <c r="C27" i="4" s="1"/>
  <c r="B25" i="3"/>
  <c r="B26" i="4"/>
  <c r="B23" i="4"/>
  <c r="B16" i="4"/>
  <c r="B15" i="4"/>
  <c r="B14" i="4"/>
  <c r="B13" i="4"/>
  <c r="B12" i="4"/>
  <c r="B9" i="4"/>
  <c r="D28" i="3"/>
  <c r="E28" i="3" s="1"/>
  <c r="D29" i="3"/>
  <c r="E29" i="3" s="1"/>
  <c r="D30" i="3"/>
  <c r="E30" i="3" s="1"/>
  <c r="D31" i="3"/>
  <c r="E31" i="3" s="1"/>
  <c r="D32" i="3"/>
  <c r="E32" i="3" s="1"/>
  <c r="D33" i="3"/>
  <c r="E33" i="3" s="1"/>
  <c r="D34" i="3"/>
  <c r="E34" i="3" s="1"/>
  <c r="D35" i="3"/>
  <c r="E35" i="3" s="1"/>
  <c r="D36" i="3"/>
  <c r="E36" i="3" s="1"/>
  <c r="D27" i="3"/>
  <c r="E27" i="3" s="1"/>
  <c r="F27" i="3" s="1"/>
  <c r="D4" i="3"/>
  <c r="E4" i="3" s="1"/>
  <c r="D5" i="3"/>
  <c r="E5" i="3" s="1"/>
  <c r="D6" i="3"/>
  <c r="E6" i="3" s="1"/>
  <c r="D7" i="3"/>
  <c r="E7" i="3" s="1"/>
  <c r="D8" i="3"/>
  <c r="E8" i="3" s="1"/>
  <c r="D9" i="3"/>
  <c r="E9" i="3" s="1"/>
  <c r="D10" i="3"/>
  <c r="E10" i="3" s="1"/>
  <c r="D11" i="3"/>
  <c r="E11" i="3" s="1"/>
  <c r="D12" i="3"/>
  <c r="E12" i="3" s="1"/>
  <c r="D13" i="3"/>
  <c r="E13" i="3" s="1"/>
  <c r="D14" i="3"/>
  <c r="E14" i="3" s="1"/>
  <c r="F14" i="3" s="1"/>
  <c r="D16" i="3"/>
  <c r="E16" i="3" s="1"/>
  <c r="F16" i="3" s="1"/>
  <c r="D17" i="3"/>
  <c r="E17" i="3" s="1"/>
  <c r="F17" i="3" s="1"/>
  <c r="E19" i="3"/>
  <c r="D20" i="3"/>
  <c r="E20" i="3" s="1"/>
  <c r="D21" i="3"/>
  <c r="E21" i="3" s="1"/>
  <c r="D22" i="3"/>
  <c r="E22" i="3" s="1"/>
  <c r="D23" i="3"/>
  <c r="E23" i="3" s="1"/>
  <c r="D27" i="4" l="1"/>
  <c r="C37" i="4"/>
  <c r="D37" i="4" s="1"/>
  <c r="D31" i="4"/>
  <c r="C38" i="4"/>
  <c r="D38" i="4" s="1"/>
  <c r="F10" i="3"/>
  <c r="F4" i="3"/>
  <c r="F12" i="3"/>
  <c r="F35" i="3"/>
  <c r="F33" i="3"/>
  <c r="F31" i="3"/>
  <c r="F28" i="3"/>
  <c r="F21" i="3"/>
  <c r="F19" i="3"/>
  <c r="F7" i="3"/>
  <c r="C36" i="4"/>
  <c r="D36" i="4" s="1"/>
  <c r="F37" i="3" l="1"/>
  <c r="G16" i="3" l="1"/>
  <c r="C13" i="4" s="1"/>
  <c r="D13" i="4" s="1"/>
  <c r="G17" i="3"/>
  <c r="C14" i="4" s="1"/>
  <c r="D14" i="4" s="1"/>
  <c r="G12" i="3"/>
  <c r="C11" i="4" s="1"/>
  <c r="D11" i="4" s="1"/>
  <c r="G7" i="3"/>
  <c r="C9" i="4" s="1"/>
  <c r="D9" i="4" s="1"/>
  <c r="G19" i="3"/>
  <c r="C15" i="4" s="1"/>
  <c r="D15" i="4" s="1"/>
  <c r="G14" i="3"/>
  <c r="C12" i="4" s="1"/>
  <c r="D12" i="4" s="1"/>
  <c r="G4" i="3"/>
  <c r="C8" i="4" s="1"/>
  <c r="D8" i="4" s="1"/>
  <c r="G21" i="3"/>
  <c r="C16" i="4" s="1"/>
  <c r="D16" i="4" s="1"/>
  <c r="G10" i="3"/>
  <c r="C10" i="4" s="1"/>
  <c r="D10" i="4" s="1"/>
  <c r="C17" i="4" l="1"/>
  <c r="D17" i="4" s="1"/>
</calcChain>
</file>

<file path=xl/sharedStrings.xml><?xml version="1.0" encoding="utf-8"?>
<sst xmlns="http://schemas.openxmlformats.org/spreadsheetml/2006/main" count="537" uniqueCount="364">
  <si>
    <t>Rareté</t>
  </si>
  <si>
    <t>Objet d'analyse</t>
  </si>
  <si>
    <t>Questionnement et variables</t>
  </si>
  <si>
    <t>Paramètres</t>
  </si>
  <si>
    <t>Thématique</t>
  </si>
  <si>
    <t>Exécution et matériaux</t>
  </si>
  <si>
    <t xml:space="preserve">Intérêt technique </t>
  </si>
  <si>
    <t>Intérêt paysager</t>
  </si>
  <si>
    <t>Evolution technique</t>
  </si>
  <si>
    <t>Particularité de la forme bâtie</t>
  </si>
  <si>
    <t>Impact esthétique</t>
  </si>
  <si>
    <t xml:space="preserve">Intérêt social </t>
  </si>
  <si>
    <t>Intérêt savoir-faire</t>
  </si>
  <si>
    <t>Savoir-faire ouvrier</t>
  </si>
  <si>
    <t>Développement social</t>
  </si>
  <si>
    <t>Sous-objet d'analyse</t>
  </si>
  <si>
    <t>Niveau de rareté</t>
  </si>
  <si>
    <t>Authenticité</t>
  </si>
  <si>
    <t>Intégrité</t>
  </si>
  <si>
    <t>Intérêt historique</t>
  </si>
  <si>
    <t>Représentatif typologie</t>
  </si>
  <si>
    <t xml:space="preserve">Représentativité </t>
  </si>
  <si>
    <t>Niveau de modification</t>
  </si>
  <si>
    <t>Mémoire collective</t>
  </si>
  <si>
    <t>Fortement - E
Moyennement - TB
Faiblement - B 
Non applicable - F</t>
  </si>
  <si>
    <t>Fortement - E 
Moyennement - TB  
Faiblement - B 
Non applicable - F</t>
  </si>
  <si>
    <t>Dans quelle mesure le bâtiment illustre-t-il ce thème?
Fortement, E
Moyennement, TB
Faiblement, B</t>
  </si>
  <si>
    <t>Le bâtiment témoigne-t-il d'évolutions techniques et/ou technologiques au cours du temps?
Si non, F
Si oui, passer au stade suivant</t>
  </si>
  <si>
    <t>Dans quelle mesure le bâtiment illustre-t-il cette évolution?
Fortement, E
Moyennement, TB
Faiblement, B</t>
  </si>
  <si>
    <t>Dans quelle mesure le bâtiment témoigne-t-il d'évolutions techniques et/ou technologiques au cours du temps?</t>
  </si>
  <si>
    <t xml:space="preserve">Fortement -  E 
Moyennement - TB          
Faiblement - B       
Non applicable - F </t>
  </si>
  <si>
    <t>Le bâtiment fait-il partie d'un ensemble technique cohérent? 
Si non, F
Si oui, passer au stade suivant</t>
  </si>
  <si>
    <t>Quelle est l'importance de ce bâtiment dans l'ensemble technique?
Partie principale de l'ensemble technique, E
Partie secondaire de l'ensemble technique, TB
Partie de l'ensemble technique, B</t>
  </si>
  <si>
    <t>Partie d'un ensemble technique</t>
  </si>
  <si>
    <t>Quelle est l'importance du bâtiment dans un ensemble technique cohérent?</t>
  </si>
  <si>
    <t>Fort - E    
Moyen - TB           
Faible - B                                                          Pas d'impact - F</t>
  </si>
  <si>
    <t>Le bâtiment a-t-il une forme bâtie industrielle?
Si non, F
Si oui, passer au stade suivant</t>
  </si>
  <si>
    <t>Dans quelle mesure le bâtiment a-t-il une forme industrielle bâtie particulière?</t>
  </si>
  <si>
    <t>Dans quelle mesure cette forme bâtie industrielle est-elle particulière?
Fortement, E
Moyennement, TB
Faiblement, B</t>
  </si>
  <si>
    <t>Fortement - E                    
Moyennement - TB
Faiblement - B 
Non applicable - F</t>
  </si>
  <si>
    <t>Style architectural</t>
  </si>
  <si>
    <t>Le bâtiment est-il représentatif d'un style architectural?
Si non, F
Si oui, passer au stade suivant</t>
  </si>
  <si>
    <t xml:space="preserve">Dans quelle mesure le bâtiment représente-t-il ce style?
Exemple fort, E
Exemple moyen, TB
Exemple faible, B
</t>
  </si>
  <si>
    <t>Groupe social</t>
  </si>
  <si>
    <t>Intérêt urbanistique</t>
  </si>
  <si>
    <t>Forte - E    
Moyenne - TB               
Faible - B  
Non applicable - F</t>
  </si>
  <si>
    <t>Exemple fort, E
Exemple moyen, TB
Exemple faible, B
Non applicable, F</t>
  </si>
  <si>
    <t>Partie principale d'un ensemble technique - E     
Partie secondaire d'un ensemble technique - TB        
Partie d'un ensemble technique - B               
Non applicable  - F</t>
  </si>
  <si>
    <t>Le bâtiment est-il lié directement à un groupe social?
Si non, F
Si oui, passer au stade suivant</t>
  </si>
  <si>
    <t>Dans quelle mesure le savoir-faire ouvrier auquel le bâtiment est directement lié est-il reconnu?</t>
  </si>
  <si>
    <t>Fortement - E   
Moyennement - TB 
Faiblement - B
Non applicable - F</t>
  </si>
  <si>
    <t>Influence du secteur</t>
  </si>
  <si>
    <t>Point d'intérêt dans le paysage</t>
  </si>
  <si>
    <t>Conservation du paysage initial</t>
  </si>
  <si>
    <t>Dans quelle mesure le bâtiment constitue-t-il un point d'intérêt dans le paysage?</t>
  </si>
  <si>
    <t>Evènement</t>
  </si>
  <si>
    <t>Quelle a été la portée des personnages/groupes/organisations directement associés au bâtiment?</t>
  </si>
  <si>
    <t>Quelle a été la portée des évènements directement associés au bâtiment?</t>
  </si>
  <si>
    <t>Y a-t-il des évènements connus directement associés au bâtiment?
Si non, F 
Si oui, passer au stade suivant</t>
  </si>
  <si>
    <t>Ces évènements ont-il eu un impact historique?
Si non, F
Si oui, passer au stade suivant</t>
  </si>
  <si>
    <t>Y a-t-il des personnages/groupes/organisations connus directement associés au bâtiment?
Si non, F 
Si oui, passer au stade suivant</t>
  </si>
  <si>
    <t>Ces personnages/groupes/organisations ont-il eu un impact historique?
Si non, F
Si oui, passer au stade suivant</t>
  </si>
  <si>
    <t>Site</t>
  </si>
  <si>
    <t>N'a pas été déplacé - E   
A été replacé à la position initiale - TB       
A été déplacé au sein du site - B    
A été déplacé dans un nouveau site - F</t>
  </si>
  <si>
    <t xml:space="preserve">Dans quelle mesure le bâtiment a-t-il été déplacé?
</t>
  </si>
  <si>
    <t>Fonctions premières</t>
  </si>
  <si>
    <t>A quel niveau géographique le bâtiment fait-il partie de la mémoire collective ou est-il associé à des idées-croyances?</t>
  </si>
  <si>
    <t>Le bâtiment fait-il partie d'une mémoire collective ou est-il associé à des idées/croyances?
Si non, F
Si oui, passer au stade suivant</t>
  </si>
  <si>
    <t>Individuel</t>
  </si>
  <si>
    <t>Ensemble</t>
  </si>
  <si>
    <t>Etat d'origine</t>
  </si>
  <si>
    <t>La bâtiment a-t-il subi des modifications importantes depuis sa construction?</t>
  </si>
  <si>
    <t>Caractère complet</t>
  </si>
  <si>
    <t>Dans quelle mesure le bien considéré individuellement présente-t-il un intérêt particulier par sa position dans la trame bâtie?</t>
  </si>
  <si>
    <t>Représentatif évolution</t>
  </si>
  <si>
    <t>Documentation</t>
  </si>
  <si>
    <t>Connaissance de l'histoire</t>
  </si>
  <si>
    <t>Existence d'archives</t>
  </si>
  <si>
    <t>Dans quelle mesure l'histoire du bâtiment est-elle connue?</t>
  </si>
  <si>
    <t>Réponses</t>
  </si>
  <si>
    <t>Personnage, groupe, organisation</t>
  </si>
  <si>
    <t>Technologie, technique nouvelle</t>
  </si>
  <si>
    <t>Scores sous-objets</t>
  </si>
  <si>
    <t>Coefficient de pondération</t>
  </si>
  <si>
    <t>Nom de l'infrastructure</t>
  </si>
  <si>
    <t>Scores intérêts initiaux (/10)</t>
  </si>
  <si>
    <t>Scores critères (/10)</t>
  </si>
  <si>
    <t>Accessibilité routière</t>
  </si>
  <si>
    <t>Voies ferrées</t>
  </si>
  <si>
    <t>Voie d'eau</t>
  </si>
  <si>
    <t>Le site dispose-t-il d'une connexion à une voie d'eau navigable?</t>
  </si>
  <si>
    <t>Connexion directe - E 
Connexion indirecte (via grue par exemple) - TB 
Rapidement accessible via le réseau routier - B 
Pas de connexions à proximité - F</t>
  </si>
  <si>
    <t>Modes doux</t>
  </si>
  <si>
    <t>Dans quelle mesure le site est-il accessible aux modes doux?</t>
  </si>
  <si>
    <t>Transports en commun</t>
  </si>
  <si>
    <t>Localisation de la ville</t>
  </si>
  <si>
    <t>Etat économique de la ville</t>
  </si>
  <si>
    <t>Quel est l'état de développement économique de la ville?</t>
  </si>
  <si>
    <t>Etat population de la ville</t>
  </si>
  <si>
    <t>Pôles urbains</t>
  </si>
  <si>
    <t>Pôles économiques</t>
  </si>
  <si>
    <t>Localisation de la zone</t>
  </si>
  <si>
    <t>Etat économique de la zone</t>
  </si>
  <si>
    <t>Zone fortement développée - E
Zone moyennement développée - TB
Zone faiblement développée - B
Zone non développée - F</t>
  </si>
  <si>
    <t>Etat population de la zone</t>
  </si>
  <si>
    <t>Quelle est l'importance des pôles urbains se situant à proximité directe du site?</t>
  </si>
  <si>
    <t>Accessibilité du bâtiment</t>
  </si>
  <si>
    <t>Dans quelle mesure le bâtiment est-il accessible au sein du site?</t>
  </si>
  <si>
    <t>Réserve foncière</t>
  </si>
  <si>
    <t>Possibilité de parking</t>
  </si>
  <si>
    <t>Possibilité d'espaces verts</t>
  </si>
  <si>
    <t>Caractéristiques physiques</t>
  </si>
  <si>
    <t>Etat structure portante</t>
  </si>
  <si>
    <t>Quel est l'état général de la structure portante?</t>
  </si>
  <si>
    <t>Etat structure non portante</t>
  </si>
  <si>
    <t>Etat toitures et zingueries</t>
  </si>
  <si>
    <t>Quel est l'état général des toitures et zingueries?</t>
  </si>
  <si>
    <t>Etat façades</t>
  </si>
  <si>
    <t>Etat menuiseries</t>
  </si>
  <si>
    <t>Quel est l'état général des menuiseries?</t>
  </si>
  <si>
    <t>Systèmes électriques, plomberie, ascenseurs, sanitaires</t>
  </si>
  <si>
    <t>Systèmes réutilisables tels quels - E 
Systèmes en grande partie réutilisables - TB
Systèmes en parties réutilisables - B
Systèmes non récupérables/absents - F</t>
  </si>
  <si>
    <t>Caractéristiques fonctionnelles</t>
  </si>
  <si>
    <t>Flexibilité de l'espace</t>
  </si>
  <si>
    <t>Surface totale</t>
  </si>
  <si>
    <t>Hauteur sous plafond</t>
  </si>
  <si>
    <t>Dans quelle mesure la hauteur sous plafond permet-elle des réutilisations diversifiées?</t>
  </si>
  <si>
    <t>Dans quelle mesure la configuration du bâtiment permet-elle l'accès à la lumière naturelle?</t>
  </si>
  <si>
    <t>Objets d'analyse</t>
  </si>
  <si>
    <t>Sous-objets d'analyse</t>
  </si>
  <si>
    <t>ENJEUX POTENTIEL DE RECONVERSION</t>
  </si>
  <si>
    <t>Aide au questionnement</t>
  </si>
  <si>
    <t>Scores enjeux (/10)</t>
  </si>
  <si>
    <t>Accessibilité du site</t>
  </si>
  <si>
    <t>Configuration au sein du site</t>
  </si>
  <si>
    <t xml:space="preserve">Excellent - E 
Très bon - TB
Moyen - B
Mauvais - F                                 </t>
  </si>
  <si>
    <t>Questionnements</t>
  </si>
  <si>
    <t>Choix de réponses</t>
  </si>
  <si>
    <t>Visibilité du bâtiment</t>
  </si>
  <si>
    <t>Durabilité des matériaux</t>
  </si>
  <si>
    <t xml:space="preserve">Excellente - E 
Très bonne - TB
Moyenne - B
Mauvaise - F                                 </t>
  </si>
  <si>
    <t>Quelle est la qualité de mise en œuvre des matériaux?</t>
  </si>
  <si>
    <t>Qualité de mise en œuvre</t>
  </si>
  <si>
    <t>Caractéristiques techniques</t>
  </si>
  <si>
    <t>Accès à la lumière naturelle</t>
  </si>
  <si>
    <t>Isolation</t>
  </si>
  <si>
    <t>Protection incendie</t>
  </si>
  <si>
    <t>Sécurité</t>
  </si>
  <si>
    <t>Règlements urbanistiques</t>
  </si>
  <si>
    <t xml:space="preserve">Localisation de la ville </t>
  </si>
  <si>
    <t>Scores intérêts finaux (/10)</t>
  </si>
  <si>
    <t>Quelle est la capacité de résistance au feu du bâtiment</t>
  </si>
  <si>
    <t>Quel est le niveau de sécurité du bâtiment?</t>
  </si>
  <si>
    <t xml:space="preserve">Nulle - E 
Faible - TB
Moyenne - B
Forte - F                                 </t>
  </si>
  <si>
    <t xml:space="preserve">Dans quelle mesure le bâtiment est-il représentatif d'un style architectural reconnu? </t>
  </si>
  <si>
    <t>Intérêt esthétique</t>
  </si>
  <si>
    <t>Intérêt architectural</t>
  </si>
  <si>
    <t>Forte - E           
Moyenne - TB    
Faible - B 
Non applicable - F</t>
  </si>
  <si>
    <t>Quelle est la qualité ou la particularité des matériaux et de leur mise en œuvre?</t>
  </si>
  <si>
    <t>A quel niveau se situe le groupe social auquel le bâtiment est lié?</t>
  </si>
  <si>
    <t>INTERETS</t>
  </si>
  <si>
    <t>Dans quelle mesure cet intérêt urbanistique est-il particulier?
Fortement, E
Moyennement, TB
Faiblement, B</t>
  </si>
  <si>
    <t>Quelle est l'importance de ce point d'intérêt dans le paysage?
Perçu comme un symbole de la ville/région, E
Bien en vue ou familier dans le ville/région, B
Bien en vue ou familier dans le voisinage, B</t>
  </si>
  <si>
    <t>Dans quelle mesure existe-t-il des archives et documents fournis et facilement accessibles concernant le bâtiment?</t>
  </si>
  <si>
    <t>Dans quelle mesure ces archives et documents sont-ils fournis et facilement accessibles?
Fortement, E
Moyennement, TB
Faiblement, B</t>
  </si>
  <si>
    <t>Fortement - E   
Moyennement - TB 
Faiblement - B
Pas du tout - F</t>
  </si>
  <si>
    <t>Dans quelle mesure l'histoire du bâtiment est-elle connue?
Fortement, E
Moyennement, TB
Faiblement, B</t>
  </si>
  <si>
    <t>Dans quelle mesure le bâtiment est-il un bon représentant de cette typologie particulière?
Fortement, E
Moyennement, TB
Faiblement, B</t>
  </si>
  <si>
    <t>Dans quelle mesure les fonctions premières du bâtiment sont-elles  clairement  identifiables ?</t>
  </si>
  <si>
    <t>Dans quelle mesure les fonctions première sont-elles clairement identifiables?
Fortement, E
Moyennement, TB
Faiblement, B</t>
  </si>
  <si>
    <t>Dans quelle mesure le bien incomplet est-il toujours homogène, lisible et cohérent?
Moyennement, TB
Faiblement, B
Pas du tout, F</t>
  </si>
  <si>
    <t>Quelle est l'importance des modifications subies?
Modifications sans changer le caractère, TB
Modifications changeant partiellement le caractère, B
Modifications importantes, F</t>
  </si>
  <si>
    <t>Le bâtiment est-il constitué de matériaux de qualité ou particuliers et/ou a-t-il fait l'objet d'une mise en œuvre de qualité ou particulière?
Si non, F
Si oui, passer au stade suivant</t>
  </si>
  <si>
    <t>Dans quelle mesure l’édifice est-il représentatif d'une typologie architecturale industrielle particulière?</t>
  </si>
  <si>
    <t>Caractéristiques réglementaires</t>
  </si>
  <si>
    <t>Quelle est la qualité ou la particularité des matériaux et/ou de leur mise en œuvre?
Forte, E
Moyenne, TB
Faible, B</t>
  </si>
  <si>
    <t>Le bâtiment est-il directement lié à un savoir-faire ouvrier?
Si non, F
Si oui, passer au stade suivant</t>
  </si>
  <si>
    <t>Dans quelle mesure ce savoir-faire ouvrier est-il reconnu?
Fortement, E
Moyennement, TB
Faiblement, B</t>
  </si>
  <si>
    <t>Quelle est l'importance du déplacement subi?
A été replacé à la position initiale, TB       
A été déplacé au sein du site, B    
A été déplacé dans un nouveau site, F</t>
  </si>
  <si>
    <t>&gt; 4 m - E 
&gt; 3 à 4 m - TB
2, 4 à 3 m  - B 
&lt; 2,4 - F</t>
  </si>
  <si>
    <t>Le site est-il directement accessible depuis le réseau routier?
Si non, F
Si oui, passer au stade suivant</t>
  </si>
  <si>
    <t>Le site peut-il être desservi par les voies ferrées?
Si non, F
Si oui, passer au stade suivant</t>
  </si>
  <si>
    <t>Desserte directe - E    
Desserte à proximité - TB    
Desserte rapidement accessible via le réseau routier - B      
Non applicable - F</t>
  </si>
  <si>
    <t>Quelle est le type de connexion?
Connexion directe, E
Connexion indirecte, TB
Rapidement accessible via le réseau routier, B</t>
  </si>
  <si>
    <t>Le site est-il facilement accessible aux modes doux?
Si non, F
Si oui, passer au stade suivant</t>
  </si>
  <si>
    <t>Quelle est l'importance de ce développement économique?
Ville fortement développée, E
Ville moyennement développée, TB
Ville faiblement développée, B</t>
  </si>
  <si>
    <t>Le bâtiment est-il accessible depuis la voirie?
Si non, F
Si oui, passer au stade suivant</t>
  </si>
  <si>
    <t>Le bâtiment est-il visible au sein du territoire? 
Si non, F
Si oui, passer au stade suivant</t>
  </si>
  <si>
    <t>Directement accessible via le réseau de voies douces - E  
Accessible via des aménagements réservés aux modes doux - TB
Facilement accessible via des trottoirs - B   
Difficilement accessible aux modes doux - F</t>
  </si>
  <si>
    <t>Quelle est la possibilité d'extension?
Possible dans plus d'une direction, E
Possible dans une direction, TB
Possible mais faible, B</t>
  </si>
  <si>
    <t>Possible dans plus d'une direction - E  
Possible dans une direction - TB
Possible mais faible - B
Pas de possibilité - F</t>
  </si>
  <si>
    <t>Existe-t-il des systèmes réutilisables au sein du bâtiment?
Si non, F
Si oui, passer au stade suivant</t>
  </si>
  <si>
    <t>Dans quelle mesure les systèmes présents sont-ils réutilisables?
Systèmes réutilisables tels quels, E
Systèmes en grande partie réutilisables, TB
Systèmes en partie réutilisables, B</t>
  </si>
  <si>
    <t>L'accès à la lumière naturelle est-il possible pour un partie des espaces?
Si non, F
Si oui, passer au stade suivant</t>
  </si>
  <si>
    <t xml:space="preserve">Excellent - E 
Très bon - TB
Moyen - B
Mauvais ou non applicable - F                                 </t>
  </si>
  <si>
    <t xml:space="preserve">Excellent - E 
Très bon - TB
Moyen - B
Mauvais ou non applicable- F                                 </t>
  </si>
  <si>
    <t xml:space="preserve">Excellent - E
Très bon - TB
Moyen - B
Mauvais ou non applicable - F                                 </t>
  </si>
  <si>
    <t xml:space="preserve">Excellent - E
Très bon - TB
Moyen - B
Mauvais ou non applicable- F                                 </t>
  </si>
  <si>
    <t xml:space="preserve">Excellente - E 
Très bonne - TB
Moyenne - B
Mauvais ou non applicable - F                                 </t>
  </si>
  <si>
    <t>Façades : parois verticales extérieures fermant le bâtiment</t>
  </si>
  <si>
    <t>Le site est-il connecté à une voie d'eau navigable?
Si non, F
Si oui, passer au stade suivant</t>
  </si>
  <si>
    <t>Remarque : la capacité de résistance au feu du bâtiment est principalement liée à la résistance de la structure (liée notamment au temps de conservation des propriétés de stabilité) et également à la réaction au feu des autres matériaux (liée au comportement des matériaux soumis à de hautes températures) et à leur résistance (stabilité, étanchéité aux flammes, isolation thermique)</t>
  </si>
  <si>
    <t>La ville où se trouve le site est-elle développée du point de vue économique?
Si non, F
Si oui, passer au stade suivant</t>
  </si>
  <si>
    <t>Etude du potentiel de reconversion</t>
  </si>
  <si>
    <t>Score global et appréciation associée</t>
  </si>
  <si>
    <t>Score et appréciation liés aux caractéristiques extrinsèques</t>
  </si>
  <si>
    <t>&gt; 110 - E
&gt; 90 à 110 - TB
80 à 90 - B
&lt; 80 - F</t>
  </si>
  <si>
    <t>Etat structures portantes</t>
  </si>
  <si>
    <t>La ville se situe-t-elle à proximité de pôles urbains (points de convergence de l'urbanisation)?
Si non, F
Si oui, passer au stade suivant</t>
  </si>
  <si>
    <t>La ville se situe-t-elle à proximité de pôles économiques (points de convergence d'activités économiques)?
Si non, F
Si oui, passer au stade suivant</t>
  </si>
  <si>
    <t>La zone se situe-t-elle à proximité de pôles urbains (points de convergence de l'urbanisation)?
Si non, F
Si oui, passer au stade suivant</t>
  </si>
  <si>
    <t>La zone se situe-t-elle à proximité de pôles économiques (points de convergence d'activités économiques)?
Si non, F
Si oui, passer au stade suivant</t>
  </si>
  <si>
    <t>Résultats de la valeur patrimoniale de l'infrastructure</t>
  </si>
  <si>
    <t>Résultats du potentiel de reconversion de l'infrastructure</t>
  </si>
  <si>
    <t>graphique radar</t>
  </si>
  <si>
    <t>Scores (/10) et appréciations des intérêts patrimoniaux de l'infrastructure</t>
  </si>
  <si>
    <t>Scores (/10) et appréciations des objets d'analyse du potentiel de reconversion de l'infrastructure</t>
  </si>
  <si>
    <t>Attention : les résultats du potentiel de reconversion ne doivent pas être générés ni pris en compte dans le cas de l'analyse du potentiel de reconversion de l'infrastructure globale d'une infastructure composée (valeurs nulles pour tous les critères). 
Pour connaître le potentiel de reconversion d'une infrastructure composée, il faut analyser les potentiels de reconversion de ses sous-infrastructures.</t>
  </si>
  <si>
    <t>Scores (/10) des critères de l'infrastructure</t>
  </si>
  <si>
    <t>Diagramme radar de la valeur patrimoniale de l'infrastructure</t>
  </si>
  <si>
    <t>Diagramme radar du potentiel de reconversion de l'infrastructure</t>
  </si>
  <si>
    <t>Intérêt mémoriel et affectif</t>
  </si>
  <si>
    <t>Attachement de la population</t>
  </si>
  <si>
    <t>Dans quelle mesure les actions de la population traduisent-elles un attachement affectif au bâtiment?</t>
  </si>
  <si>
    <t>Actions concrètes et organisées - E
Marques d'attachement ponctuelles - TB
Marques d'attachement rares - B
Actions inexistantes - F</t>
  </si>
  <si>
    <t>Le bâtiment fait-il l'objet d'actions et de marques d'attachement de la part de la population?
Si non, F
Si oui, passer au stade suivant</t>
  </si>
  <si>
    <t>Quelle est l'ampleur de ces actions ou marques d'attachement?
Actions concrètes et organisées, E
Marques d'attachement ponctuelles, TB
Marques d'attachement rares, B</t>
  </si>
  <si>
    <t>Score et appréciation liés aux caractéristiques intrinsèques</t>
  </si>
  <si>
    <t>Remarque : concerne les règlements en vigueur, les possibilités de dérogation et de modification</t>
  </si>
  <si>
    <t>Le bâtiment est-il isolé thermiquement?
Si non, F
Si oui, passer au stade suivant</t>
  </si>
  <si>
    <t>Remarque : considérer le hauteur sous plafond représentative de la majorité des espaces</t>
  </si>
  <si>
    <t>Le bâtiment est-il peu courant?
Si non, F
Si oui, passer au stade suivant</t>
  </si>
  <si>
    <t>Le bâtiment a-t-il été déplacé?
Si non, E
Si oui, passer au stade suivant</t>
  </si>
  <si>
    <t>Le bâtiment appartient-il à une typologie architecturale industrielle particulière?
Si non, F
Si oui, passer au stade suivant</t>
  </si>
  <si>
    <t>L'histoire du bâtiment est-elle connue?
Si non, F
Si oui, passer au stade suivant</t>
  </si>
  <si>
    <t>Existe-t-il des archives et documents concernant le bâtiment?
Si non, F
Si oui, passer au stade suivant</t>
  </si>
  <si>
    <t>Le bâtiment présente-t-il un intérêt urbanistique par sa position dans la trame bâtie?
Si non, F
Si oui, passer au stade suivant</t>
  </si>
  <si>
    <t>Le bâtiment fait-il partie d'un ensemble bâti?
Si non, F
Si oui, passer au stade suivant</t>
  </si>
  <si>
    <t>Le bâtiment constitue-t-il un point d'intérêt dans le paysage?
Si non, F
Si oui, passer au stade suivant</t>
  </si>
  <si>
    <t>L'ensemble bâti présente-t-il un intérêt urbanistique au niveau du tracé viaire, des espaces non bâtis ou de l'articulation de l'architecture?
Si non, F
Si oui, passer au stade suivant</t>
  </si>
  <si>
    <t>Les fonctions premières du bâtiment sont-elles identifiables?
Si non, F
Si oui, passer au stade suivant</t>
  </si>
  <si>
    <t>SALLE A TRACER</t>
  </si>
  <si>
    <t>Méthodes constructives et techniques architecturales</t>
  </si>
  <si>
    <t>CASES A REMPLIR</t>
  </si>
  <si>
    <t>Typologie</t>
  </si>
  <si>
    <t>Évolution</t>
  </si>
  <si>
    <t>Réseau ferré</t>
  </si>
  <si>
    <t>Quelle est l'importance de la desserte du site en transports en commun?</t>
  </si>
  <si>
    <t>Existe-t-il des lignes de transports en commun rapidement accessibles à pied depuis le site?
Si non, F
Si oui, passer au stade suivant</t>
  </si>
  <si>
    <t>Niveau économique des habitants</t>
  </si>
  <si>
    <t>Quel est le rapport entre revenu mensuel moyen par foyer fiscal de la commune et celui du pays ?</t>
  </si>
  <si>
    <t>Réponse : Quel est le rapport entre revenu mensuel moyen par foyer fiscal de la commune et celui du pays ?
&gt; (2 415 € / 2 318 €) * 100 = 104 (TB)</t>
  </si>
  <si>
    <t>La zone où se situe le bâtiment est-elle développée du point de vue économique?
Si non, F
Si oui, passer au stade suivant</t>
  </si>
  <si>
    <t>Quelle est l'importance des pôles économiques se situant à proximité de la ville?</t>
  </si>
  <si>
    <t>Quelle est l'importance des pôles urbains se situant à proximité de la ville?</t>
  </si>
  <si>
    <t>Y a-t-il une possibilité de se garer dans un parking desservant le bâtiment?</t>
  </si>
  <si>
    <t>Structure portante : élément permettant la stabilité du bâtiment et de sa toiture</t>
  </si>
  <si>
    <t>Quel est l'état général des façades?</t>
  </si>
  <si>
    <t>Matériaux</t>
  </si>
  <si>
    <t>Dans quelle mesure les systèmes présents sont-ils réutilisables?</t>
  </si>
  <si>
    <t>Beaucoup d'espaces ouverts totalement adaptables - E
Espaces facilement adaptables à une nouvelle fonction - TB  
Beaucoup d'espaces difficilement adaptables - B   
Beaucoup d'espaces inadaptables à des fonctions nouvelles - F</t>
  </si>
  <si>
    <t>&gt; 80% - E 
60 % - 80 % - TB  
40% - 60% - B
&lt;40 % - F</t>
  </si>
  <si>
    <t>Quelle est le niveau de contrainte des règlements urbanistiques concernant la reconversion du bâtiment?</t>
  </si>
  <si>
    <t>Ville fortement développée - E
Ville moyennement développée - TB
Ville faiblement développée - B
Non applicable - F</t>
  </si>
  <si>
    <t>Développement socio-économique</t>
  </si>
  <si>
    <t>TB</t>
  </si>
  <si>
    <t xml:space="preserve"> </t>
  </si>
  <si>
    <t>Influence sur le quartier / la zone d'implantation</t>
  </si>
  <si>
    <t>Dans quelle mesure le bâtiment illustre-t-il un thème important de l'histoire industrielle régionale ?</t>
  </si>
  <si>
    <t>Portée Nationale / Régionale - E  
Portée Départementale - TB                                         Portée Locale - B      
Non applicable - F</t>
  </si>
  <si>
    <t>Dans quelle mesure des méthodes constructives ou des techniques architecturales novatrices ont-elles démarqué le bâtiment lors de sa construction ou de ses évolutions ?</t>
  </si>
  <si>
    <t>Quel est l'impact esthétique du bâtiment dans son environnement?</t>
  </si>
  <si>
    <t>National / Régional - E    
Départemental - TB     
Local - B                           
Non applicable - F</t>
  </si>
  <si>
    <t>National / Régional - E         
Départemental - TB           
Local - B           
Non applicable - F</t>
  </si>
  <si>
    <t>Dans quelle mesure l'ensemble bâti dont fait partie la bâtiment présente-il un intérêt particulier par son tracé viaire, ses espaces non bâtis et/ou l'articulation de leur architecture?</t>
  </si>
  <si>
    <t>Dans quelle mesure le contexte paysager du bâtiment a-t-il été conservé?</t>
  </si>
  <si>
    <t>Inchangé - E     
Partiellement conservé - TB      
Fortement altéré - B         
Entièrement modifié - F</t>
  </si>
  <si>
    <t>Dans quelle mesure le bâtiment influe-t-il sur le caractère du quartier / de la zone dans lequel il se trouve?</t>
  </si>
  <si>
    <t>Élément principal contribuant au caractère - E    
Renforce le caractère - TB 
Assimilable au caractère - B 
Pas d'influence - F</t>
  </si>
  <si>
    <t>Perçu comment un symbole de la ville/ région - E  
Bien visible ou familier  dans la ville/région  - TB  
Bien visible ou familier dans le voisinage - B   
N'est ni bien visible ni familier - F</t>
  </si>
  <si>
    <t xml:space="preserve">Le bâtiment représente-t-il un thème de l'histoire industrielle régionale ? 
Si non, F 
Si oui, passer au stade suivant </t>
  </si>
  <si>
    <t>Ce thème est-il significatif dans l'histoire industrielle régionale ?
Si non, F 
Si oui, passer au stade suivant</t>
  </si>
  <si>
    <t>Quelle a été la portée de ces personnages/évènements/groupes?
Nationale / Régionale, E
Départementale, TB
Locale, B</t>
  </si>
  <si>
    <t>Quelle a été la portée de ces évènement?
Nationale / Régionale, E
Départementale, TB
Locale, B</t>
  </si>
  <si>
    <t xml:space="preserve">Le bâtiment témoigne-t-il de méthodes constructives ou de techniques architecturales novatrices qui l'ont démarqué lors de sa construction ou de ses évolutions?
Si non, F
Si oui, passer au stade suivant
</t>
  </si>
  <si>
    <t>Dans quelle mesure ces méthodes constructives ou techniques architecturales novatrices ont-elles démarqué le bâtiment?
Fortement, E
Moyennement, TB
Faiblement, B</t>
  </si>
  <si>
    <t xml:space="preserve">Remarque : l'impact esthétique d'un bâtiment dans son environnement peut être une émotion positive mais également négative. </t>
  </si>
  <si>
    <t>A quel niveau se situe ce groupe social?
National / Régional, E
Départemental, TB
Local, B</t>
  </si>
  <si>
    <t>Les activités du bâtiment ont-elles contribué à un développement socio-économique?
Si non, F
Si oui, passer au stade suivant</t>
  </si>
  <si>
    <t>Quelle est l'importance de ce développement socio-économiquel?
Forte, E
Moyenne, TB
Faible, B</t>
  </si>
  <si>
    <t>A quel niveau géographique le bâtiment fait-il partie de la mémoire collective ou est-il associé à des idées/croyances?
National / Régional, E
Départemental, TB
Local, B</t>
  </si>
  <si>
    <t>Le contexte paysager actuel du bâtiment est-il similaire à ce qu'il était durant l'activité du bâtiment ?
Si non, F
Si oui, passer au stade suivant</t>
  </si>
  <si>
    <t>Dans quelle mesure le contexte paysager présent lors de l'activité du bâtiment a-t-il été conservé?
Inchangé, E
Partiellement conservé, TB
Fortment altéré, B</t>
  </si>
  <si>
    <t>Le bâtiment exerce-t-il une influence sur le caractère de la zone dans laquelle il s'implante?
Si non, F
Si oui, passer au stade suivant</t>
  </si>
  <si>
    <t>Dans quelle mesure le bâtiment influence-t-il ce caractère?
Élément principal contribuant au caractère, E
Renforce le caractère, TB
Assimilable au caractère, B</t>
  </si>
  <si>
    <t>Connaissance historique</t>
  </si>
  <si>
    <t>National / Régional - E   
Départemental - TB
Local - B
Très courant - F</t>
  </si>
  <si>
    <t>La bâtiment a-t-il subi des modifications importantes depuis sa période d'activité industrielle?</t>
  </si>
  <si>
    <t xml:space="preserve">Dans quelle mesure le bien conserve-t-il un caractère complet, une homogénéité, une lisibilité et une cohérence par rapport à l'édifice initial?
</t>
  </si>
  <si>
    <t>Dans quelle mesure le bâtiment s'inscrit-il dans l'évolution de la construction industrielle de sa région et a-t-il influencé la construction de biens similaires?</t>
  </si>
  <si>
    <t>A quel niveau peut-on dire que le bâtiment est rare?
National / Régional, E
Départemental, TB
Local, B</t>
  </si>
  <si>
    <t>Le bâtiment est-il complet par rapport au bâtiment initial?
Si oui, E
Si non, passer au stade suivant</t>
  </si>
  <si>
    <t>Le bâtiment s'inscrit-til dans l'évolution de l'architecture industrielle de sa région?
Si non, F
Si oui, passer au stade suivant</t>
  </si>
  <si>
    <t>Dans quelle mesure ce bâtiment a-t-il influencé la construction de biens similaires?
Fortement, E
Moyennement, TB
Faiblement, B</t>
  </si>
  <si>
    <t>Implantation d'espaces verts</t>
  </si>
  <si>
    <t>Etat des éléments non porteurs</t>
  </si>
  <si>
    <t>Flexibilité spatiale</t>
  </si>
  <si>
    <t>Quelle est le type du réseau routier directement accessible depuis le site?</t>
  </si>
  <si>
    <t>National - E      
Départemantal - TB  
Communal - B  
Non applicable - F</t>
  </si>
  <si>
    <t>Dans quelle mesure le site est-il desservi par le réseau ferré?</t>
  </si>
  <si>
    <t>Multiples lignes directement accessibles - E
Multiples lignes rapidement accessibles à pied - TB
Au moins une ligne rapidement accessible à pied - B
Pas de lignes rapidement accessibles - F</t>
  </si>
  <si>
    <t>Nationale / Régionale - E
Départementale - TB
Locale - B 
Pas de pôle urbain à proximité - F</t>
  </si>
  <si>
    <t>Nationale / Régionale - E
Départementale - TB 
Locale - B 
Pas de pôle économique à proximité de la ville - F</t>
  </si>
  <si>
    <t>Quel est l'état de développement économique de la zone où s'implante le bâtiment ?</t>
  </si>
  <si>
    <t>Quelle est l'importance des pôles économiques se situant à proximité directe du site d'étude?</t>
  </si>
  <si>
    <t>En bordure de voirie - E 
A proximité de voirie - TB
En cœur de site complexe, éloigné de toute voirie - B 
Non accessible - F</t>
  </si>
  <si>
    <t>Dans quelle mesure le bâtiment est-il visible depuis le territoire au sein duquel il se trouve?</t>
  </si>
  <si>
    <t>Facilement repérable dans la ville - E  
Facilement repérable dans le voisinage - TB
Facilement repérable depuis le site - B
Peu visible - F</t>
  </si>
  <si>
    <t>Quelle est la possibilité d'extension du bâti?</t>
  </si>
  <si>
    <t>Parking directement adjacent au bâtiment - E
Parking à proximité du bâtiment, dans son site - TB   
Parking à proximité du site - B     
Pas de possibilités de se garer - F</t>
  </si>
  <si>
    <t>Y a-t-il possibilité dimplanter des espaces verts dans la parcelle?</t>
  </si>
  <si>
    <t>Sur plus de 50% de la parcelle - E
Sur plus de 25% de la parcelle - TB   
Sur plus de 10% de la parcelle - B     
Pas de possibilité sur la parcelle - F</t>
  </si>
  <si>
    <t>Quel est l'état général des éléments non porteurs?</t>
  </si>
  <si>
    <t>Quelle est la qualité et l'état des matériaux utilisés?</t>
  </si>
  <si>
    <t>Accès à la lumière existant pour la majorité des espaces - E 
Accès à la lumière possible pour la majorité des espaces - TB 
Accès à la lumière possible pour une grande partie des espaces - B  
Accès à la lumière impossible pour une grande partie des espaces - F</t>
  </si>
  <si>
    <t>Quelle est la qualité de l'isolation thermique du bâtiment ?</t>
  </si>
  <si>
    <t>Dans quelle mesure la configuration du bâtiment est  elle flexible à de nouveaux agencements?</t>
  </si>
  <si>
    <t>Quelle est la proportion des surfaces permettant des réutilisations diversifiées?</t>
  </si>
  <si>
    <t>Quelle est l'importance de ce réseau routier?
National, E
Départemental, TB
Communal, F</t>
  </si>
  <si>
    <t>Quelle est l'importance de cette desserte?
Desserte directe (périmètre 500m), E
Desserte à proximité (périmètre 1 km), TB
Desserte rapidement accessible via le réseau routier, B</t>
  </si>
  <si>
    <t xml:space="preserve">Quelle est le niveau de cette accessibilité?
Directement accessible via le réseau de voies douces, E  
Accessible via des aménagements réservés aux modes doux, TB
Accessible via des trottoirs, B   </t>
  </si>
  <si>
    <t>Quelle est le niveau de cette desserte?
Multiples lignes  directement accessibles, E
Multiples lignes rapidement accessibles à pied, TB
Au moins une ligne rapidement accessible à pied, B</t>
  </si>
  <si>
    <t>Quelle est l'importance de ces pôles urbains?
Nationale / Régionale, E
Départementale, TB
Locale, B</t>
  </si>
  <si>
    <t>Quelle est l'importance de ces pôles économiques?
Nationale / Régionale, E
Départementale, TB
Locale, B</t>
  </si>
  <si>
    <t>Quelle est l'importance de ce développement économique?
Zone fortement développée, E
Zone moyennement développée, TB
Zone faiblement développée, B</t>
  </si>
  <si>
    <t>Dans quelle mesure le bâtiment est-il accessible?
En bordure de voirie, E
A proximité de voirie, TB
En cœur de site complexe, éloigné de toute voirie, B</t>
  </si>
  <si>
    <t>Dans quelle mesure le bâtiment est-il visible?
Facilement repérable dans la ville, E  
Facilement repérable dans le voisinage, TB
Facilement repérable depuis le site, B</t>
  </si>
  <si>
    <t>Existe-t-il des possibilités d'extension du bâtiment? 
Si non, F
Si oui, passer au stade suivant</t>
  </si>
  <si>
    <t>Y a-t-il une possibilité de se garer dans un parking desservant le bâtiment?
Si non, F
Si oui, passer au stade suivant</t>
  </si>
  <si>
    <t xml:space="preserve">Quelle est la possibilité de se garer?
Parking directement adjacent au bâtiment, E
Parking à proximité du bâtiment, dans son site, TB   
Parking à proximité du site, B     </t>
  </si>
  <si>
    <t>Y a-t-il possibilité dimplanter des espaces verts dans la parcelle?
Si non, F
Si oui, passer au stade suivant</t>
  </si>
  <si>
    <t xml:space="preserve">Quelle est la proportion d'espaces verts intégrables au site?
Sur plus de 50% de la parcelle, E
Sur plus de 25% de la parcelle, TB   
Sur plus de 10% de la parcelle, B  </t>
  </si>
  <si>
    <t>Cloisons, éléments de remplissage non structurels, structures secondaires non indispensables à la stabilité du bâtiment et de sa toiture</t>
  </si>
  <si>
    <t>Toitures et zingueries : comprend l'ensemble des éléments permettant la couverture, l'isolation et la descente des eaux pluviales.</t>
  </si>
  <si>
    <t>Menuiseries : fenêtres, portes, volets, parquets, intérieurs ou extérieurs, en PVC, métal ou bois.</t>
  </si>
  <si>
    <t xml:space="preserve">Dans quelle mesure la configuration du bâtiment permet-elle l'accès à la lumière naturelle?
Accès à la lumière existant pour la majorité des espaces, E 
Accès à la lumière possible pour la majorité des espaces , TB 
Accès à la lumière possible pour une grande partie des espaces, B  </t>
  </si>
  <si>
    <t>Quelle est la qualité de l'isolation thermique du bâtiment?
Excellente, E
Très bonne, TB
Moyenne, B</t>
  </si>
  <si>
    <t>Le bâtiment beaucoup d'espaces inadaptables à une fonction nouvelle ?
Si oui, F
Si non, passer au stade suivant</t>
  </si>
  <si>
    <t xml:space="preserve">Dans quelle mesure la configuration du bâtiment est  elle flexible à de nouveaux agencements?
Open-space totalement adaptable, E
Espace facilement adaptable à une fonction commune avec de faibles restrictions, TB  
Espace difficilement adaptable, B   </t>
  </si>
  <si>
    <t>Le bâtiment dispose-t-il de plus de 40% de surface réutilisable ?
Si non, F
SI oui, passer au stade suivant</t>
  </si>
  <si>
    <t>Quelle est la proportion des surfaces permettant des réutilisations diversifiées?
&gt; 80%, E 
60 % - 80 %, TB  
40% - 60%, B</t>
  </si>
  <si>
    <t>Remarque : la sécurité inclut notamment les dangers de chutes dans le vide, les risques de ruines de matériaux , la sécurité incendie, les risques toxicologiques et chimiques liés au matériaux employés</t>
  </si>
  <si>
    <t>Etude de la valeur patrimoniale</t>
  </si>
  <si>
    <t>E</t>
  </si>
  <si>
    <t>B</t>
  </si>
  <si>
    <t>Quelle est l'importance du développement socio-économique dans lequel s'incrivent/se sont inscrit les activités du bâtiment?</t>
  </si>
  <si>
    <t>Fort intérêt - E
Intérêt moyen - TB
Faible intérêt - B 
Non applicable - F</t>
  </si>
  <si>
    <t xml:space="preserve">Dans quelle mesure cette intérêt urbanistique est-il particulier?
Fort intérêt - E
Intérêt moyen - TB
Faible intérêt - B </t>
  </si>
  <si>
    <t>A quel niveau se situe la rareté des intérêts (cf 1ère partie du questionnaire) du bâtiment?</t>
  </si>
  <si>
    <t>Aucune modification ou modifications mineures - E    
Modifications sans changer le caractère - TB 
Modifications changeant partiellement le caractère - B  
Modifications importantes - F</t>
  </si>
  <si>
    <t>Le bâtiment a-t-il subi des modifications non mineures depuis sa construction?
Si non, E
Si oui, passer au stade suivant</t>
  </si>
  <si>
    <t>Aucune modification ou modifications mineures - E    
Modifications  sans changer le caractère - TB 
Modifications changeant partiellement le caractère - B  
Modifications importantes - F</t>
  </si>
  <si>
    <t>Le bâtiment a-t-il subi des modifications non mineures depuis sa dernière utilisation?
Si non, E
Si oui, passer au stade suivant</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</si>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</sst>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sz val="15"/>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5">
    <xf numFmtId="0" fontId="0" fillId="0" borderId="0" xfId="0"/>
    <xf numFmtId="0" fontId="0" fillId="0" borderId="0" xfId="0"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0" fillId="0" borderId="4" xfId="0" applyFill="1" applyBorder="1" applyAlignment="1">
      <alignment horizontal="left" vertical="top" wrapText="1"/>
    </xf>
    <xf numFmtId="0" fontId="0" fillId="4" borderId="1" xfId="0" applyFill="1" applyBorder="1" applyAlignment="1">
      <alignment horizontal="left" vertical="top" wrapText="1"/>
    </xf>
    <xf numFmtId="0" fontId="0" fillId="5" borderId="1" xfId="0" applyFill="1" applyBorder="1" applyAlignment="1">
      <alignment horizontal="left" vertical="top" wrapText="1"/>
    </xf>
    <xf numFmtId="0" fontId="0" fillId="5" borderId="1" xfId="0" applyFill="1" applyBorder="1" applyAlignment="1">
      <alignment horizontal="left" vertical="top"/>
    </xf>
    <xf numFmtId="0" fontId="0" fillId="4" borderId="1" xfId="0" applyFill="1" applyBorder="1" applyAlignment="1">
      <alignment horizontal="left" vertical="top"/>
    </xf>
    <xf numFmtId="0" fontId="0" fillId="4" borderId="3" xfId="0" applyFill="1" applyBorder="1" applyAlignment="1">
      <alignment horizontal="left" vertical="top" wrapText="1"/>
    </xf>
    <xf numFmtId="0" fontId="0" fillId="5" borderId="3" xfId="0" applyFill="1" applyBorder="1" applyAlignment="1">
      <alignment horizontal="left" vertical="top" wrapText="1"/>
    </xf>
    <xf numFmtId="0" fontId="0" fillId="4" borderId="5" xfId="0" applyFill="1" applyBorder="1" applyAlignment="1">
      <alignment horizontal="left" vertical="top"/>
    </xf>
    <xf numFmtId="0" fontId="0" fillId="4" borderId="3" xfId="0" applyFill="1" applyBorder="1" applyAlignment="1">
      <alignment horizontal="left" vertical="top"/>
    </xf>
    <xf numFmtId="0" fontId="0" fillId="0" borderId="0" xfId="0" applyAlignment="1">
      <alignment wrapText="1"/>
    </xf>
    <xf numFmtId="0" fontId="0" fillId="4" borderId="1" xfId="0" applyFill="1" applyBorder="1" applyAlignment="1">
      <alignment wrapText="1"/>
    </xf>
    <xf numFmtId="0" fontId="0" fillId="0" borderId="3" xfId="0" applyBorder="1" applyAlignment="1">
      <alignment horizontal="center" vertical="top" wrapText="1"/>
    </xf>
    <xf numFmtId="0" fontId="0" fillId="0" borderId="3" xfId="0" applyFill="1" applyBorder="1" applyAlignment="1">
      <alignment horizontal="left" vertical="top" wrapText="1"/>
    </xf>
    <xf numFmtId="0" fontId="0" fillId="4" borderId="1" xfId="0" applyFill="1" applyBorder="1"/>
    <xf numFmtId="0" fontId="0" fillId="4" borderId="2" xfId="0" applyFill="1" applyBorder="1"/>
    <xf numFmtId="0" fontId="0" fillId="3" borderId="7" xfId="0" applyFill="1" applyBorder="1" applyAlignment="1">
      <alignment horizontal="left" vertical="top"/>
    </xf>
    <xf numFmtId="0" fontId="0" fillId="4" borderId="3" xfId="0" applyFill="1" applyBorder="1" applyAlignment="1" applyProtection="1">
      <alignment horizontal="left" vertical="top" wrapText="1"/>
    </xf>
    <xf numFmtId="0" fontId="0" fillId="4" borderId="6" xfId="0" applyFill="1" applyBorder="1" applyAlignment="1">
      <alignment horizontal="left" vertical="top"/>
    </xf>
    <xf numFmtId="0" fontId="0" fillId="4" borderId="12" xfId="0" applyFill="1" applyBorder="1" applyAlignment="1">
      <alignment horizontal="left" vertical="top"/>
    </xf>
    <xf numFmtId="0" fontId="0" fillId="4" borderId="15" xfId="0" applyFill="1" applyBorder="1" applyAlignment="1">
      <alignment horizontal="left" vertical="top"/>
    </xf>
    <xf numFmtId="0" fontId="0" fillId="2" borderId="13" xfId="0" applyFill="1" applyBorder="1" applyAlignment="1">
      <alignment horizontal="center" vertical="top"/>
    </xf>
    <xf numFmtId="0" fontId="0" fillId="7" borderId="1" xfId="0" applyFill="1" applyBorder="1" applyAlignment="1">
      <alignment horizontal="left" vertical="top" wrapText="1"/>
    </xf>
    <xf numFmtId="0" fontId="0" fillId="6" borderId="7" xfId="0" applyFill="1" applyBorder="1" applyAlignment="1">
      <alignment horizontal="left" vertical="top"/>
    </xf>
    <xf numFmtId="0" fontId="0" fillId="8" borderId="5" xfId="0" applyFill="1" applyBorder="1" applyAlignment="1">
      <alignment horizontal="left" vertical="top" wrapText="1"/>
    </xf>
    <xf numFmtId="0" fontId="0" fillId="8" borderId="1" xfId="0" applyFill="1" applyBorder="1" applyAlignment="1">
      <alignment vertical="top" wrapText="1"/>
    </xf>
    <xf numFmtId="0" fontId="0" fillId="7" borderId="9" xfId="0" applyFill="1" applyBorder="1" applyAlignment="1">
      <alignment horizontal="left" vertical="top" wrapText="1"/>
    </xf>
    <xf numFmtId="0" fontId="0" fillId="7" borderId="2" xfId="0" applyFill="1" applyBorder="1" applyAlignment="1">
      <alignment horizontal="left" vertical="top" wrapText="1"/>
    </xf>
    <xf numFmtId="0" fontId="0" fillId="7" borderId="1" xfId="0" applyFill="1" applyBorder="1" applyAlignment="1">
      <alignment vertical="top" wrapText="1"/>
    </xf>
    <xf numFmtId="0" fontId="0" fillId="8" borderId="3" xfId="0" applyFill="1" applyBorder="1" applyAlignment="1">
      <alignment horizontal="left" vertical="top" wrapText="1"/>
    </xf>
    <xf numFmtId="0" fontId="0" fillId="8" borderId="10" xfId="0" applyFill="1" applyBorder="1" applyAlignment="1">
      <alignment horizontal="left" vertical="top" wrapText="1"/>
    </xf>
    <xf numFmtId="0" fontId="0" fillId="8" borderId="3" xfId="0" applyFill="1" applyBorder="1" applyAlignment="1">
      <alignment vertical="top" wrapText="1"/>
    </xf>
    <xf numFmtId="0" fontId="0" fillId="0" borderId="0" xfId="0" applyAlignment="1">
      <alignment vertical="top" wrapText="1"/>
    </xf>
    <xf numFmtId="0" fontId="0" fillId="0" borderId="1" xfId="0" applyFill="1" applyBorder="1" applyAlignment="1">
      <alignment vertical="top" wrapText="1"/>
    </xf>
    <xf numFmtId="0" fontId="0" fillId="9" borderId="12" xfId="0" applyFill="1" applyBorder="1" applyAlignment="1">
      <alignment vertical="top" wrapText="1"/>
    </xf>
    <xf numFmtId="0" fontId="0" fillId="0" borderId="0" xfId="0" applyBorder="1" applyAlignment="1">
      <alignment vertical="top" wrapText="1"/>
    </xf>
    <xf numFmtId="0" fontId="0" fillId="6" borderId="2" xfId="0" applyFill="1" applyBorder="1"/>
    <xf numFmtId="0" fontId="0" fillId="4" borderId="3" xfId="0" applyFill="1" applyBorder="1"/>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5" xfId="0" applyFill="1" applyBorder="1" applyAlignment="1">
      <alignment horizontal="left" vertical="top" wrapText="1"/>
    </xf>
    <xf numFmtId="0" fontId="0" fillId="7" borderId="3" xfId="0" applyFill="1" applyBorder="1" applyAlignment="1">
      <alignment horizontal="left" vertical="top" wrapText="1"/>
    </xf>
    <xf numFmtId="0" fontId="0" fillId="0" borderId="3" xfId="0" applyBorder="1" applyAlignment="1">
      <alignment horizontal="center" vertical="top" wrapText="1"/>
    </xf>
    <xf numFmtId="0" fontId="0" fillId="3" borderId="1" xfId="0" applyFill="1" applyBorder="1" applyAlignment="1">
      <alignment horizontal="center"/>
    </xf>
    <xf numFmtId="0" fontId="0" fillId="7" borderId="1" xfId="0" applyFill="1" applyBorder="1" applyAlignment="1">
      <alignment wrapText="1"/>
    </xf>
    <xf numFmtId="0" fontId="0" fillId="0" borderId="2" xfId="0" applyFill="1" applyBorder="1" applyAlignment="1">
      <alignment vertical="top" wrapText="1"/>
    </xf>
    <xf numFmtId="164" fontId="0" fillId="0" borderId="3" xfId="0" applyNumberFormat="1" applyBorder="1" applyAlignment="1">
      <alignment horizontal="center"/>
    </xf>
    <xf numFmtId="0" fontId="0" fillId="0" borderId="1" xfId="0" applyFill="1" applyBorder="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6" borderId="2" xfId="0" applyNumberFormat="1" applyFill="1" applyBorder="1" applyAlignment="1">
      <alignment horizontal="center"/>
    </xf>
    <xf numFmtId="0" fontId="0" fillId="6" borderId="2" xfId="0" applyFill="1" applyBorder="1" applyAlignment="1">
      <alignment horizontal="center"/>
    </xf>
    <xf numFmtId="0" fontId="0" fillId="5" borderId="1" xfId="0" applyFill="1" applyBorder="1" applyAlignment="1">
      <alignment horizontal="left" vertical="top" wrapText="1"/>
    </xf>
    <xf numFmtId="0" fontId="0" fillId="3" borderId="1" xfId="0" applyFill="1" applyBorder="1"/>
    <xf numFmtId="164" fontId="0" fillId="3" borderId="1" xfId="0" applyNumberFormat="1" applyFill="1" applyBorder="1" applyAlignment="1">
      <alignment horizontal="center"/>
    </xf>
    <xf numFmtId="164" fontId="0" fillId="0" borderId="1" xfId="0" applyNumberFormat="1" applyBorder="1" applyAlignment="1">
      <alignment horizontal="center" vertical="top" wrapText="1"/>
    </xf>
    <xf numFmtId="164" fontId="0" fillId="0" borderId="1" xfId="0" applyNumberFormat="1" applyFill="1" applyBorder="1" applyAlignment="1">
      <alignment horizontal="center" vertical="top"/>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Alignment="1">
      <alignment horizontal="left" vertical="top" wrapText="1"/>
    </xf>
    <xf numFmtId="2" fontId="0" fillId="3" borderId="1" xfId="0" applyNumberFormat="1" applyFill="1" applyBorder="1" applyAlignment="1">
      <alignment horizontal="center" vertical="top" wrapText="1"/>
    </xf>
    <xf numFmtId="0" fontId="0" fillId="8" borderId="1" xfId="0" applyFill="1" applyBorder="1"/>
    <xf numFmtId="164" fontId="0" fillId="8" borderId="1" xfId="0" applyNumberFormat="1" applyFill="1" applyBorder="1" applyAlignment="1">
      <alignment horizontal="center"/>
    </xf>
    <xf numFmtId="0" fontId="0" fillId="8" borderId="1" xfId="0" applyFill="1" applyBorder="1" applyAlignment="1">
      <alignment horizontal="center"/>
    </xf>
    <xf numFmtId="0" fontId="0" fillId="10" borderId="1" xfId="0" applyFill="1" applyBorder="1"/>
    <xf numFmtId="164" fontId="0" fillId="10" borderId="1" xfId="0" applyNumberFormat="1" applyFill="1" applyBorder="1" applyAlignment="1">
      <alignment horizontal="center"/>
    </xf>
    <xf numFmtId="0" fontId="0" fillId="10" borderId="1" xfId="0" applyFill="1" applyBorder="1" applyAlignment="1">
      <alignment horizontal="center"/>
    </xf>
    <xf numFmtId="164" fontId="0" fillId="10" borderId="4" xfId="0" applyNumberFormat="1" applyFill="1" applyBorder="1" applyAlignment="1">
      <alignment horizontal="center"/>
    </xf>
    <xf numFmtId="0" fontId="0" fillId="8" borderId="1" xfId="0" applyFill="1" applyBorder="1" applyAlignment="1">
      <alignment wrapText="1"/>
    </xf>
    <xf numFmtId="164" fontId="0" fillId="8" borderId="1" xfId="0" applyNumberFormat="1" applyFill="1" applyBorder="1" applyAlignment="1">
      <alignment horizontal="center" vertical="center"/>
    </xf>
    <xf numFmtId="0" fontId="0" fillId="8" borderId="1" xfId="0" applyFill="1" applyBorder="1" applyAlignment="1">
      <alignment horizontal="center" vertical="center"/>
    </xf>
    <xf numFmtId="0" fontId="0" fillId="10" borderId="1" xfId="0" applyFill="1" applyBorder="1" applyAlignment="1">
      <alignment wrapText="1"/>
    </xf>
    <xf numFmtId="164"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0" fontId="0" fillId="5" borderId="1" xfId="0" applyFill="1" applyBorder="1" applyAlignment="1">
      <alignment horizontal="left" vertical="top" wrapText="1"/>
    </xf>
    <xf numFmtId="0" fontId="0" fillId="0" borderId="3" xfId="0" applyBorder="1" applyAlignment="1">
      <alignment horizontal="center" vertical="top" wrapText="1"/>
    </xf>
    <xf numFmtId="0" fontId="0" fillId="2" borderId="14" xfId="0" applyFill="1" applyBorder="1" applyAlignment="1">
      <alignment horizontal="center" vertical="top"/>
    </xf>
    <xf numFmtId="0" fontId="0" fillId="2" borderId="23" xfId="0" applyFill="1" applyBorder="1" applyAlignment="1">
      <alignment horizontal="left" vertical="top"/>
    </xf>
    <xf numFmtId="0" fontId="0" fillId="0" borderId="13" xfId="0" applyFill="1" applyBorder="1" applyAlignment="1">
      <alignment horizontal="center" vertical="top"/>
    </xf>
    <xf numFmtId="0" fontId="0" fillId="5"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 xfId="0" applyFont="1" applyFill="1" applyBorder="1" applyAlignment="1">
      <alignment horizontal="left" vertical="top"/>
    </xf>
    <xf numFmtId="0" fontId="0" fillId="5" borderId="3" xfId="0" applyFont="1" applyFill="1" applyBorder="1" applyAlignment="1">
      <alignment horizontal="left" vertical="top" wrapText="1"/>
    </xf>
    <xf numFmtId="0" fontId="0" fillId="5" borderId="1" xfId="0" applyFont="1" applyFill="1" applyBorder="1" applyAlignment="1">
      <alignment horizontal="left" vertical="top"/>
    </xf>
    <xf numFmtId="0" fontId="0" fillId="0" borderId="3"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7" borderId="9" xfId="0" applyFont="1" applyFill="1" applyBorder="1" applyAlignment="1">
      <alignment horizontal="left" vertical="top" wrapText="1"/>
    </xf>
    <xf numFmtId="0" fontId="0" fillId="0" borderId="7" xfId="0" applyFont="1" applyFill="1" applyBorder="1" applyAlignment="1">
      <alignment vertical="top" wrapText="1"/>
    </xf>
    <xf numFmtId="0" fontId="0" fillId="0" borderId="1" xfId="0" applyFont="1" applyFill="1" applyBorder="1" applyAlignment="1">
      <alignment vertical="top" wrapText="1"/>
    </xf>
    <xf numFmtId="0" fontId="0" fillId="0" borderId="0" xfId="0" applyFill="1" applyBorder="1" applyAlignment="1">
      <alignment horizontal="center" vertical="top" wrapText="1"/>
    </xf>
    <xf numFmtId="0" fontId="0" fillId="0" borderId="0" xfId="0" applyAlignment="1">
      <alignment horizontal="center" vertical="top"/>
    </xf>
    <xf numFmtId="0" fontId="0" fillId="4" borderId="1" xfId="0" applyFill="1" applyBorder="1" applyAlignment="1">
      <alignment horizontal="center" vertical="top"/>
    </xf>
    <xf numFmtId="0" fontId="0" fillId="5" borderId="2" xfId="0" applyFill="1" applyBorder="1" applyAlignment="1">
      <alignment horizontal="left" vertical="top" wrapText="1"/>
    </xf>
    <xf numFmtId="0" fontId="0" fillId="5" borderId="5" xfId="0" applyFill="1" applyBorder="1" applyAlignment="1">
      <alignment horizontal="left" vertical="top" wrapText="1"/>
    </xf>
    <xf numFmtId="0" fontId="0" fillId="5" borderId="3" xfId="0" applyFill="1" applyBorder="1" applyAlignment="1">
      <alignment horizontal="left" vertical="top" wrapText="1"/>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5" borderId="1" xfId="0" applyFill="1" applyBorder="1" applyAlignment="1">
      <alignment horizontal="left" vertical="top" wrapText="1"/>
    </xf>
    <xf numFmtId="0" fontId="0" fillId="3" borderId="7" xfId="0" applyFill="1" applyBorder="1" applyAlignment="1">
      <alignment horizontal="center" vertical="top"/>
    </xf>
    <xf numFmtId="0" fontId="0" fillId="3" borderId="8" xfId="0" applyFill="1" applyBorder="1" applyAlignment="1">
      <alignment horizontal="center" vertical="top"/>
    </xf>
    <xf numFmtId="0" fontId="0" fillId="3" borderId="16" xfId="0" applyFill="1" applyBorder="1" applyAlignment="1">
      <alignment horizontal="center" vertical="top"/>
    </xf>
    <xf numFmtId="0" fontId="0" fillId="0" borderId="22" xfId="0" applyBorder="1" applyAlignment="1">
      <alignment horizontal="center" vertical="top"/>
    </xf>
    <xf numFmtId="0" fontId="0" fillId="0" borderId="21" xfId="0" applyBorder="1" applyAlignment="1">
      <alignment horizontal="center" vertical="top"/>
    </xf>
    <xf numFmtId="0" fontId="0" fillId="0" borderId="2" xfId="0" applyBorder="1" applyAlignment="1">
      <alignment horizontal="center" vertical="top" wrapText="1"/>
    </xf>
    <xf numFmtId="0" fontId="0" fillId="0" borderId="18" xfId="0" applyFill="1" applyBorder="1" applyAlignment="1">
      <alignment horizontal="center" vertical="top" wrapText="1"/>
    </xf>
    <xf numFmtId="0" fontId="0" fillId="0" borderId="19" xfId="0" applyFill="1" applyBorder="1" applyAlignment="1">
      <alignment horizontal="center" vertical="top" wrapText="1"/>
    </xf>
    <xf numFmtId="0" fontId="0" fillId="0" borderId="20" xfId="0" applyFill="1" applyBorder="1" applyAlignment="1">
      <alignment horizontal="center" vertical="top" wrapText="1"/>
    </xf>
    <xf numFmtId="0" fontId="0" fillId="3" borderId="1" xfId="0" applyFill="1" applyBorder="1" applyAlignment="1">
      <alignment horizontal="center" vertical="top"/>
    </xf>
    <xf numFmtId="0" fontId="0" fillId="3" borderId="11" xfId="0" applyFill="1" applyBorder="1" applyAlignment="1">
      <alignment horizontal="center" vertical="top"/>
    </xf>
    <xf numFmtId="0" fontId="0" fillId="8" borderId="1" xfId="0" applyFill="1" applyBorder="1" applyAlignment="1">
      <alignment horizontal="center" vertical="top"/>
    </xf>
    <xf numFmtId="0" fontId="0" fillId="0" borderId="22" xfId="0" applyBorder="1" applyAlignment="1">
      <alignment horizontal="center" vertical="top" wrapText="1"/>
    </xf>
    <xf numFmtId="0" fontId="0" fillId="0" borderId="21" xfId="0" applyBorder="1" applyAlignment="1">
      <alignment horizontal="center" vertical="top" wrapText="1"/>
    </xf>
    <xf numFmtId="0" fontId="0" fillId="7" borderId="2" xfId="0" applyFill="1" applyBorder="1" applyAlignment="1">
      <alignment horizontal="left" vertical="top" wrapText="1"/>
    </xf>
    <xf numFmtId="0" fontId="0" fillId="7" borderId="5" xfId="0" applyFill="1" applyBorder="1" applyAlignment="1">
      <alignment horizontal="left" vertical="top" wrapText="1"/>
    </xf>
    <xf numFmtId="0" fontId="0" fillId="7" borderId="3" xfId="0" applyFill="1" applyBorder="1" applyAlignment="1">
      <alignment horizontal="left" vertical="top" wrapText="1"/>
    </xf>
    <xf numFmtId="0" fontId="0" fillId="0" borderId="1" xfId="0" applyBorder="1" applyAlignment="1">
      <alignment horizontal="center" vertical="top" wrapText="1"/>
    </xf>
    <xf numFmtId="0" fontId="0" fillId="0" borderId="1" xfId="0" applyFill="1" applyBorder="1" applyAlignment="1">
      <alignment horizontal="center" vertical="top"/>
    </xf>
    <xf numFmtId="0" fontId="0" fillId="7" borderId="1" xfId="0" applyFill="1" applyBorder="1" applyAlignment="1">
      <alignment horizontal="left" vertical="top" wrapText="1"/>
    </xf>
    <xf numFmtId="0" fontId="0" fillId="6" borderId="1" xfId="0" applyFill="1" applyBorder="1" applyAlignment="1">
      <alignment horizontal="center" vertical="top" wrapText="1"/>
    </xf>
    <xf numFmtId="0" fontId="0" fillId="6" borderId="2" xfId="0" applyFill="1" applyBorder="1" applyAlignment="1">
      <alignment horizontal="center" vertical="top" wrapText="1"/>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1" fillId="0" borderId="0" xfId="0" applyFont="1" applyAlignment="1">
      <alignment horizontal="left" vertical="top" wrapText="1"/>
    </xf>
    <xf numFmtId="0" fontId="0" fillId="6" borderId="15" xfId="0" applyFill="1" applyBorder="1" applyAlignment="1">
      <alignment horizontal="center" vertical="center"/>
    </xf>
    <xf numFmtId="0" fontId="0" fillId="6" borderId="10" xfId="0" applyFill="1" applyBorder="1" applyAlignment="1">
      <alignment horizontal="center" vertical="center"/>
    </xf>
    <xf numFmtId="0" fontId="0" fillId="6" borderId="17" xfId="0" applyFill="1" applyBorder="1" applyAlignment="1">
      <alignment horizontal="center" vertical="center"/>
    </xf>
    <xf numFmtId="0" fontId="0" fillId="0" borderId="8" xfId="0" applyFill="1" applyBorder="1" applyAlignment="1">
      <alignment horizontal="center"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3" borderId="15" xfId="0" applyFill="1" applyBorder="1" applyAlignment="1">
      <alignment horizontal="center" vertical="center"/>
    </xf>
    <xf numFmtId="0" fontId="0" fillId="3" borderId="10" xfId="0" applyFill="1" applyBorder="1" applyAlignment="1">
      <alignment horizontal="center" vertical="center"/>
    </xf>
    <xf numFmtId="0" fontId="0" fillId="3" borderId="17" xfId="0" applyFill="1" applyBorder="1" applyAlignment="1">
      <alignment horizontal="center" vertical="center"/>
    </xf>
    <xf numFmtId="164" fontId="0" fillId="0" borderId="2" xfId="0" applyNumberFormat="1" applyBorder="1" applyAlignment="1">
      <alignment horizontal="center" vertical="top" wrapText="1"/>
    </xf>
    <xf numFmtId="164" fontId="0" fillId="0" borderId="3" xfId="0" applyNumberFormat="1" applyBorder="1" applyAlignment="1">
      <alignment horizontal="center"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7" xfId="0" applyFill="1" applyBorder="1" applyAlignment="1">
      <alignment horizontal="center" wrapText="1"/>
    </xf>
    <xf numFmtId="0" fontId="0" fillId="3" borderId="8" xfId="0" applyFill="1" applyBorder="1" applyAlignment="1">
      <alignment horizontal="center" wrapText="1"/>
    </xf>
    <xf numFmtId="0" fontId="0" fillId="3" borderId="9" xfId="0" applyFill="1" applyBorder="1" applyAlignment="1">
      <alignment horizontal="center" wrapText="1"/>
    </xf>
    <xf numFmtId="164" fontId="0" fillId="0" borderId="1" xfId="0" applyNumberFormat="1" applyBorder="1" applyAlignment="1">
      <alignment horizontal="center" vertical="top" wrapText="1"/>
    </xf>
    <xf numFmtId="164" fontId="0" fillId="0" borderId="2" xfId="0" applyNumberFormat="1" applyFill="1" applyBorder="1" applyAlignment="1">
      <alignment horizontal="center" vertical="top"/>
    </xf>
    <xf numFmtId="164" fontId="0" fillId="0" borderId="3" xfId="0" applyNumberFormat="1" applyFill="1" applyBorder="1" applyAlignment="1">
      <alignment horizontal="center" vertical="top"/>
    </xf>
    <xf numFmtId="0" fontId="0" fillId="3" borderId="9" xfId="0" applyFill="1" applyBorder="1" applyAlignment="1">
      <alignment horizontal="center" vertical="top"/>
    </xf>
    <xf numFmtId="164" fontId="0" fillId="0" borderId="5" xfId="0" applyNumberFormat="1" applyFill="1" applyBorder="1" applyAlignment="1">
      <alignment horizontal="center" vertical="top"/>
    </xf>
    <xf numFmtId="0" fontId="0" fillId="6" borderId="7" xfId="0" applyFill="1" applyBorder="1" applyAlignment="1">
      <alignment horizontal="center" vertical="top" wrapText="1"/>
    </xf>
    <xf numFmtId="0" fontId="0" fillId="6" borderId="8" xfId="0" applyFill="1" applyBorder="1" applyAlignment="1">
      <alignment horizontal="center" vertical="top" wrapText="1"/>
    </xf>
    <xf numFmtId="0" fontId="0" fillId="6" borderId="9" xfId="0" applyFill="1" applyBorder="1" applyAlignment="1">
      <alignment horizontal="center" vertical="top" wrapText="1"/>
    </xf>
    <xf numFmtId="0" fontId="0" fillId="0" borderId="5" xfId="0" applyBorder="1" applyAlignment="1">
      <alignment horizontal="center" vertical="top" wrapText="1"/>
    </xf>
    <xf numFmtId="0" fontId="0" fillId="0" borderId="3" xfId="0" applyBorder="1" applyAlignment="1">
      <alignment horizontal="center" vertical="top" wrapText="1"/>
    </xf>
  </cellXfs>
  <cellStyles count="1">
    <cellStyle name="Normal" xfId="0" builtinId="0"/>
  </cellStyles>
  <dxfs count="0"/>
  <tableStyles count="0" defaultTableStyle="TableStyleMedium2" defaultPivotStyle="PivotStyleMedium9"/>
  <colors>
    <mruColors>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fr-BE"/>
              <a:t>Diagramme radar de la valeur patrimoniale de l'infrastructure SALLE A TRACER : Acteur 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Résultats!$B$4</c:f>
              <c:strCache>
                <c:ptCount val="1"/>
                <c:pt idx="0">
                  <c:v>Diagramme radar de la valeur patrimoniale de l'infrastructure SALLE A TRACER</c:v>
                </c:pt>
              </c:strCache>
            </c:strRef>
          </c:tx>
          <c:spPr>
            <a:ln w="28575" cap="rnd">
              <a:solidFill>
                <a:schemeClr val="accent6">
                  <a:lumMod val="75000"/>
                </a:schemeClr>
              </a:solidFill>
              <a:round/>
            </a:ln>
            <a:effectLst/>
          </c:spPr>
          <c:marker>
            <c:symbol val="none"/>
          </c:marker>
          <c:cat>
            <c:strRef>
              <c:f>Résultats!$B$8:$B$16</c:f>
              <c:strCache>
                <c:ptCount val="9"/>
                <c:pt idx="0">
                  <c:v>Intérêt historique</c:v>
                </c:pt>
                <c:pt idx="1">
                  <c:v>Intérêt technique </c:v>
                </c:pt>
                <c:pt idx="2">
                  <c:v>Intérêt esthétique</c:v>
                </c:pt>
                <c:pt idx="3">
                  <c:v>Intérêt architectural</c:v>
                </c:pt>
                <c:pt idx="4">
                  <c:v>Intérêt social </c:v>
                </c:pt>
                <c:pt idx="5">
                  <c:v>Intérêt savoir-faire</c:v>
                </c:pt>
                <c:pt idx="6">
                  <c:v>Intérêt mémoriel et affectif</c:v>
                </c:pt>
                <c:pt idx="7">
                  <c:v>Intérêt urbanistique</c:v>
                </c:pt>
                <c:pt idx="8">
                  <c:v>Intérêt paysager</c:v>
                </c:pt>
              </c:strCache>
            </c:strRef>
          </c:cat>
          <c:val>
            <c:numRef>
              <c:f>Résultats!$C$8:$C$16</c:f>
              <c:numCache>
                <c:formatCode>0.0</c:formatCode>
                <c:ptCount val="9"/>
                <c:pt idx="0">
                  <c:v>6.0246913580246906</c:v>
                </c:pt>
                <c:pt idx="1">
                  <c:v>3.7654320987654315</c:v>
                </c:pt>
                <c:pt idx="2">
                  <c:v>3.3888888888888884</c:v>
                </c:pt>
                <c:pt idx="3">
                  <c:v>2.2592592592592591</c:v>
                </c:pt>
                <c:pt idx="4">
                  <c:v>5.6481481481481479</c:v>
                </c:pt>
                <c:pt idx="5">
                  <c:v>6.7777777777777768</c:v>
                </c:pt>
                <c:pt idx="6">
                  <c:v>2.2592592592592591</c:v>
                </c:pt>
                <c:pt idx="7">
                  <c:v>4.5185185185185182</c:v>
                </c:pt>
                <c:pt idx="8">
                  <c:v>3.0123456790123453</c:v>
                </c:pt>
              </c:numCache>
            </c:numRef>
          </c:val>
          <c:extLst>
            <c:ext xmlns:c16="http://schemas.microsoft.com/office/drawing/2014/chart" uri="{C3380CC4-5D6E-409C-BE32-E72D297353CC}">
              <c16:uniqueId val="{00000000-DA26-427F-B495-3A1A9CD97B39}"/>
            </c:ext>
          </c:extLst>
        </c:ser>
        <c:dLbls>
          <c:showLegendKey val="0"/>
          <c:showVal val="0"/>
          <c:showCatName val="0"/>
          <c:showSerName val="0"/>
          <c:showPercent val="0"/>
          <c:showBubbleSize val="0"/>
        </c:dLbls>
        <c:axId val="-1934083056"/>
        <c:axId val="-1934082512"/>
      </c:radarChart>
      <c:catAx>
        <c:axId val="-193408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4082512"/>
        <c:crosses val="autoZero"/>
        <c:auto val="1"/>
        <c:lblAlgn val="ctr"/>
        <c:lblOffset val="100"/>
        <c:noMultiLvlLbl val="0"/>
      </c:catAx>
      <c:valAx>
        <c:axId val="-1934082512"/>
        <c:scaling>
          <c:orientation val="minMax"/>
          <c:max val="10"/>
          <c:min val="0"/>
        </c:scaling>
        <c:delete val="0"/>
        <c:axPos val="l"/>
        <c:majorGridlines>
          <c:spPr>
            <a:ln w="9525" cap="flat" cmpd="sng" algn="ctr">
              <a:solidFill>
                <a:schemeClr val="bg1">
                  <a:lumMod val="50000"/>
                </a:schemeClr>
              </a:solidFill>
              <a:round/>
            </a:ln>
            <a:effectLst/>
          </c:spPr>
        </c:majorGridlines>
        <c:numFmt formatCode="0.0" sourceLinked="1"/>
        <c:majorTickMark val="cross"/>
        <c:minorTickMark val="cross"/>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4083056"/>
        <c:crosses val="autoZero"/>
        <c:crossBetween val="between"/>
        <c:majorUnit val="3.3333330000000001"/>
      </c:valAx>
      <c:spPr>
        <a:noFill/>
        <a:ln>
          <a:noFill/>
        </a:ln>
        <a:effectLst/>
      </c:spPr>
    </c:plotArea>
    <c:plotVisOnly val="1"/>
    <c:dispBlanksAs val="gap"/>
    <c:showDLblsOverMax val="0"/>
  </c:chart>
  <c:spPr>
    <a:solidFill>
      <a:schemeClr val="bg1"/>
    </a:solidFill>
    <a:ln w="9525" cap="flat" cmpd="sng" algn="ctr">
      <a:solidFill>
        <a:schemeClr val="bg1">
          <a:lumMod val="85000"/>
          <a:alpha val="70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fr-BE"/>
              <a:t>Diagramme radar du potentiel de reconversion de l'infrastructure SALLE A TRACER : Acteur 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Résultats!$B$23</c:f>
              <c:strCache>
                <c:ptCount val="1"/>
                <c:pt idx="0">
                  <c:v>Diagramme radar du potentiel de reconversion de l'infrastructure SALLE A TRACER</c:v>
                </c:pt>
              </c:strCache>
            </c:strRef>
          </c:tx>
          <c:spPr>
            <a:ln w="28575" cap="rnd">
              <a:solidFill>
                <a:schemeClr val="accent1"/>
              </a:solidFill>
              <a:round/>
            </a:ln>
            <a:effectLst/>
          </c:spPr>
          <c:marker>
            <c:symbol val="none"/>
          </c:marker>
          <c:cat>
            <c:strRef>
              <c:f>Résultats!$B$27:$B$34</c:f>
              <c:strCache>
                <c:ptCount val="8"/>
                <c:pt idx="0">
                  <c:v>Accessibilité du site</c:v>
                </c:pt>
                <c:pt idx="1">
                  <c:v>Localisation de la ville </c:v>
                </c:pt>
                <c:pt idx="2">
                  <c:v>Localisation de la zone</c:v>
                </c:pt>
                <c:pt idx="3">
                  <c:v>Configuration au sein du site</c:v>
                </c:pt>
                <c:pt idx="4">
                  <c:v>Caractéristiques physiques</c:v>
                </c:pt>
                <c:pt idx="5">
                  <c:v>Caractéristiques techniques</c:v>
                </c:pt>
                <c:pt idx="6">
                  <c:v>Caractéristiques fonctionnelles</c:v>
                </c:pt>
                <c:pt idx="7">
                  <c:v>Caractéristiques réglementaires</c:v>
                </c:pt>
              </c:strCache>
            </c:strRef>
          </c:cat>
          <c:val>
            <c:numRef>
              <c:f>Résultats!$C$27:$C$34</c:f>
              <c:numCache>
                <c:formatCode>0.0</c:formatCode>
                <c:ptCount val="8"/>
                <c:pt idx="0">
                  <c:v>9.3333333333333339</c:v>
                </c:pt>
                <c:pt idx="1">
                  <c:v>9.1666666666666661</c:v>
                </c:pt>
                <c:pt idx="2">
                  <c:v>9.1666666666666661</c:v>
                </c:pt>
                <c:pt idx="3">
                  <c:v>6.666666666666667</c:v>
                </c:pt>
                <c:pt idx="4">
                  <c:v>1.9047619047619047</c:v>
                </c:pt>
                <c:pt idx="5">
                  <c:v>3.3333333333333335</c:v>
                </c:pt>
                <c:pt idx="6">
                  <c:v>6.666666666666667</c:v>
                </c:pt>
                <c:pt idx="7">
                  <c:v>2.2222222222222223</c:v>
                </c:pt>
              </c:numCache>
            </c:numRef>
          </c:val>
          <c:extLst>
            <c:ext xmlns:c16="http://schemas.microsoft.com/office/drawing/2014/chart" uri="{C3380CC4-5D6E-409C-BE32-E72D297353CC}">
              <c16:uniqueId val="{00000000-5607-4527-8DE3-50C1D9F352F6}"/>
            </c:ext>
          </c:extLst>
        </c:ser>
        <c:dLbls>
          <c:showLegendKey val="0"/>
          <c:showVal val="0"/>
          <c:showCatName val="0"/>
          <c:showSerName val="0"/>
          <c:showPercent val="0"/>
          <c:showBubbleSize val="0"/>
        </c:dLbls>
        <c:axId val="-1934081424"/>
        <c:axId val="-1963225920"/>
      </c:radarChart>
      <c:catAx>
        <c:axId val="-193408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3225920"/>
        <c:crosses val="autoZero"/>
        <c:auto val="1"/>
        <c:lblAlgn val="ctr"/>
        <c:lblOffset val="100"/>
        <c:noMultiLvlLbl val="0"/>
      </c:catAx>
      <c:valAx>
        <c:axId val="-1963225920"/>
        <c:scaling>
          <c:orientation val="minMax"/>
          <c:max val="10"/>
          <c:min val="0"/>
        </c:scaling>
        <c:delete val="0"/>
        <c:axPos val="l"/>
        <c:majorGridlines>
          <c:spPr>
            <a:ln w="9525" cap="flat" cmpd="sng" algn="ctr">
              <a:solidFill>
                <a:schemeClr val="bg1">
                  <a:lumMod val="50000"/>
                </a:schemeClr>
              </a:solidFill>
              <a:round/>
            </a:ln>
            <a:effectLst/>
          </c:spPr>
        </c:majorGridlines>
        <c:numFmt formatCode="0.0" sourceLinked="1"/>
        <c:majorTickMark val="none"/>
        <c:minorTickMark val="cross"/>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4081424"/>
        <c:crosses val="autoZero"/>
        <c:crossBetween val="between"/>
        <c:majorUnit val="3.3333333299999999"/>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30480</xdr:rowOff>
    </xdr:from>
    <xdr:to>
      <xdr:col>4</xdr:col>
      <xdr:colOff>30480</xdr:colOff>
      <xdr:row>31</xdr:row>
      <xdr:rowOff>60960</xdr:rowOff>
    </xdr:to>
    <xdr:sp macro="" textlink="">
      <xdr:nvSpPr>
        <xdr:cNvPr id="2" name="ZoneTexte 1">
          <a:extLst>
            <a:ext uri="{FF2B5EF4-FFF2-40B4-BE49-F238E27FC236}">
              <a16:creationId xmlns:a16="http://schemas.microsoft.com/office/drawing/2014/main" id="{991BF1B6-6239-4122-A504-B336407170EA}"/>
            </a:ext>
          </a:extLst>
        </xdr:cNvPr>
        <xdr:cNvSpPr txBox="1"/>
      </xdr:nvSpPr>
      <xdr:spPr>
        <a:xfrm>
          <a:off x="599440" y="213360"/>
          <a:ext cx="9408160" cy="5516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BE" sz="1600">
              <a:solidFill>
                <a:schemeClr val="dk1"/>
              </a:solidFill>
              <a:effectLst/>
              <a:latin typeface="+mn-lt"/>
              <a:ea typeface="+mn-ea"/>
              <a:cs typeface="+mn-cs"/>
            </a:rPr>
            <a:t>CONSIGNES DE REMPLISSAGE DU QUESTIONNAIRE :</a:t>
          </a:r>
        </a:p>
        <a:p>
          <a:pPr marL="0" marR="0" lvl="0" indent="0" defTabSz="914400" eaLnBrk="1" fontAlgn="auto" latinLnBrk="0" hangingPunct="1">
            <a:lnSpc>
              <a:spcPct val="100000"/>
            </a:lnSpc>
            <a:spcBef>
              <a:spcPts val="0"/>
            </a:spcBef>
            <a:spcAft>
              <a:spcPts val="0"/>
            </a:spcAft>
            <a:buClrTx/>
            <a:buSzTx/>
            <a:buFontTx/>
            <a:buNone/>
            <a:tabLst/>
            <a:defRPr/>
          </a:pPr>
          <a:endParaRPr lang="fr-BE"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BE" sz="1600">
              <a:solidFill>
                <a:schemeClr val="dk1"/>
              </a:solidFill>
              <a:effectLst/>
              <a:latin typeface="+mn-lt"/>
              <a:ea typeface="+mn-ea"/>
              <a:cs typeface="+mn-cs"/>
            </a:rPr>
            <a:t>- Dans le présent questionnaire, on considère le bâtiment dans l’état dans lequel il se trouvait avant sa reconversion. La plupart des questions sont écrites au présent, mais le bâtiment à évaluer est bien la Salle à Tracer dans sa situation avant reconversion par l’agence AIA life Designers.</a:t>
          </a:r>
        </a:p>
        <a:p>
          <a:pPr marL="0" marR="0" lvl="0" indent="0" defTabSz="914400" eaLnBrk="1" fontAlgn="auto" latinLnBrk="0" hangingPunct="1">
            <a:lnSpc>
              <a:spcPct val="100000"/>
            </a:lnSpc>
            <a:spcBef>
              <a:spcPts val="0"/>
            </a:spcBef>
            <a:spcAft>
              <a:spcPts val="0"/>
            </a:spcAft>
            <a:buClrTx/>
            <a:buSzTx/>
            <a:buFontTx/>
            <a:buNone/>
            <a:tabLst/>
            <a:defRPr/>
          </a:pPr>
          <a:endParaRPr lang="fr-BE"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BE" sz="1600">
              <a:solidFill>
                <a:schemeClr val="dk1"/>
              </a:solidFill>
              <a:effectLst/>
              <a:latin typeface="+mn-lt"/>
              <a:ea typeface="+mn-ea"/>
              <a:cs typeface="+mn-cs"/>
            </a:rPr>
            <a:t>- Deux onglets sont à compléter dans le présent</a:t>
          </a:r>
          <a:r>
            <a:rPr lang="fr-BE" sz="1600" baseline="0">
              <a:solidFill>
                <a:schemeClr val="dk1"/>
              </a:solidFill>
              <a:effectLst/>
              <a:latin typeface="+mn-lt"/>
              <a:ea typeface="+mn-ea"/>
              <a:cs typeface="+mn-cs"/>
            </a:rPr>
            <a:t> questionaire : l'onglet "VP Questions-réponses" et l'onglet "PR Questions-Réponses".</a:t>
          </a:r>
        </a:p>
        <a:p>
          <a:pPr marL="0" marR="0" lvl="0" indent="0" defTabSz="914400" eaLnBrk="1" fontAlgn="auto" latinLnBrk="0" hangingPunct="1">
            <a:lnSpc>
              <a:spcPct val="100000"/>
            </a:lnSpc>
            <a:spcBef>
              <a:spcPts val="0"/>
            </a:spcBef>
            <a:spcAft>
              <a:spcPts val="0"/>
            </a:spcAft>
            <a:buClrTx/>
            <a:buSzTx/>
            <a:buFontTx/>
            <a:buNone/>
            <a:tabLst/>
            <a:defRPr/>
          </a:pPr>
          <a:endParaRPr lang="fr-BE"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BE" sz="1600">
              <a:solidFill>
                <a:schemeClr val="dk1"/>
              </a:solidFill>
              <a:effectLst/>
              <a:latin typeface="+mn-lt"/>
              <a:ea typeface="+mn-ea"/>
              <a:cs typeface="+mn-cs"/>
            </a:rPr>
            <a:t>- Il est demandé de remplir uniquement les cases jaunes de ces deux</a:t>
          </a:r>
          <a:r>
            <a:rPr lang="fr-BE" sz="1600" baseline="0">
              <a:solidFill>
                <a:schemeClr val="dk1"/>
              </a:solidFill>
              <a:effectLst/>
              <a:latin typeface="+mn-lt"/>
              <a:ea typeface="+mn-ea"/>
              <a:cs typeface="+mn-cs"/>
            </a:rPr>
            <a:t> </a:t>
          </a:r>
          <a:r>
            <a:rPr lang="fr-BE" sz="1600">
              <a:solidFill>
                <a:schemeClr val="dk1"/>
              </a:solidFill>
              <a:effectLst/>
              <a:latin typeface="+mn-lt"/>
              <a:ea typeface="+mn-ea"/>
              <a:cs typeface="+mn-cs"/>
            </a:rPr>
            <a:t>onglets avec les appréciacions E / TB / B/ F.</a:t>
          </a:r>
        </a:p>
        <a:p>
          <a:endParaRPr lang="fr-BE" sz="1600">
            <a:solidFill>
              <a:schemeClr val="dk1"/>
            </a:solidFill>
            <a:effectLst/>
            <a:latin typeface="+mn-lt"/>
            <a:ea typeface="+mn-ea"/>
            <a:cs typeface="+mn-cs"/>
          </a:endParaRPr>
        </a:p>
        <a:p>
          <a:r>
            <a:rPr lang="fr-BE" sz="1600">
              <a:solidFill>
                <a:schemeClr val="dk1"/>
              </a:solidFill>
              <a:effectLst/>
              <a:latin typeface="+mn-lt"/>
              <a:ea typeface="+mn-ea"/>
              <a:cs typeface="+mn-cs"/>
            </a:rPr>
            <a:t>- Si vous n’avez pas de réponse à apporter à une des questions, laissez la case correspondante vide. </a:t>
          </a:r>
        </a:p>
        <a:p>
          <a:endParaRPr lang="fr-BE" sz="1600">
            <a:solidFill>
              <a:schemeClr val="dk1"/>
            </a:solidFill>
            <a:effectLst/>
            <a:latin typeface="+mn-lt"/>
            <a:ea typeface="+mn-ea"/>
            <a:cs typeface="+mn-cs"/>
          </a:endParaRPr>
        </a:p>
        <a:p>
          <a:r>
            <a:rPr lang="fr-BE" sz="1600">
              <a:solidFill>
                <a:schemeClr val="dk1"/>
              </a:solidFill>
              <a:effectLst/>
              <a:latin typeface="+mn-lt"/>
              <a:ea typeface="+mn-ea"/>
              <a:cs typeface="+mn-cs"/>
            </a:rPr>
            <a:t>- Les deux cases concernant le revenu des foyers fiscaux  (onglet "PR Questions-réponses") ont été pré-remplies, vous ne devez donc pas y apporter de réponse.</a:t>
          </a:r>
        </a:p>
        <a:p>
          <a:endParaRPr lang="fr-BE" sz="1600">
            <a:solidFill>
              <a:schemeClr val="dk1"/>
            </a:solidFill>
            <a:effectLst/>
            <a:latin typeface="+mn-lt"/>
            <a:ea typeface="+mn-ea"/>
            <a:cs typeface="+mn-cs"/>
          </a:endParaRPr>
        </a:p>
        <a:p>
          <a:r>
            <a:rPr lang="fr-BE" sz="1600">
              <a:solidFill>
                <a:schemeClr val="dk1"/>
              </a:solidFill>
              <a:effectLst/>
              <a:latin typeface="+mn-lt"/>
              <a:ea typeface="+mn-ea"/>
              <a:cs typeface="+mn-cs"/>
            </a:rPr>
            <a:t>- Une aide</a:t>
          </a:r>
          <a:r>
            <a:rPr lang="fr-BE" sz="1600" baseline="0">
              <a:solidFill>
                <a:schemeClr val="dk1"/>
              </a:solidFill>
              <a:effectLst/>
              <a:latin typeface="+mn-lt"/>
              <a:ea typeface="+mn-ea"/>
              <a:cs typeface="+mn-cs"/>
            </a:rPr>
            <a:t> au questionnement est disponible en vis-à-vis de chaque question.</a:t>
          </a:r>
        </a:p>
        <a:p>
          <a:endParaRPr lang="fr-BE" sz="1600" baseline="0">
            <a:solidFill>
              <a:schemeClr val="dk1"/>
            </a:solidFill>
            <a:effectLst/>
            <a:latin typeface="+mn-lt"/>
            <a:ea typeface="+mn-ea"/>
            <a:cs typeface="+mn-cs"/>
          </a:endParaRPr>
        </a:p>
        <a:p>
          <a:r>
            <a:rPr lang="fr-BE" sz="1600" baseline="0">
              <a:solidFill>
                <a:schemeClr val="dk1"/>
              </a:solidFill>
              <a:effectLst/>
              <a:latin typeface="+mn-lt"/>
              <a:ea typeface="+mn-ea"/>
              <a:cs typeface="+mn-cs"/>
            </a:rPr>
            <a:t>- Les résultats du questionnaire sont disponibles dans l'onglet "résultats" (onglet 4), les résultats intermédiaires dans les onglets 5 et 6.</a:t>
          </a:r>
          <a:endParaRPr lang="fr-BE"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250557</xdr:colOff>
      <xdr:row>2</xdr:row>
      <xdr:rowOff>187260</xdr:rowOff>
    </xdr:from>
    <xdr:to>
      <xdr:col>9</xdr:col>
      <xdr:colOff>760557</xdr:colOff>
      <xdr:row>17</xdr:row>
      <xdr:rowOff>128928</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263257</xdr:colOff>
      <xdr:row>22</xdr:row>
      <xdr:rowOff>1085</xdr:rowOff>
    </xdr:from>
    <xdr:to>
      <xdr:col>10</xdr:col>
      <xdr:colOff>11257</xdr:colOff>
      <xdr:row>36</xdr:row>
      <xdr:rowOff>134885</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0.53382</cdr:x>
      <cdr:y>0.29081</cdr:y>
    </cdr:from>
    <cdr:to>
      <cdr:x>0.62991</cdr:x>
      <cdr:y>0.37679</cdr:y>
    </cdr:to>
    <cdr:sp macro="" textlink="">
      <cdr:nvSpPr>
        <cdr:cNvPr id="6" name="ZoneTexte 1"/>
        <cdr:cNvSpPr txBox="1"/>
      </cdr:nvSpPr>
      <cdr:spPr>
        <a:xfrm xmlns:a="http://schemas.openxmlformats.org/drawingml/2006/main">
          <a:off x="2301230" y="822015"/>
          <a:ext cx="414228" cy="243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E</a:t>
          </a:r>
        </a:p>
      </cdr:txBody>
    </cdr:sp>
  </cdr:relSizeAnchor>
  <cdr:relSizeAnchor xmlns:cdr="http://schemas.openxmlformats.org/drawingml/2006/chartDrawing">
    <cdr:from>
      <cdr:x>0.50838</cdr:x>
      <cdr:y>0.37115</cdr:y>
    </cdr:from>
    <cdr:to>
      <cdr:x>0.60446</cdr:x>
      <cdr:y>0.45714</cdr:y>
    </cdr:to>
    <cdr:sp macro="" textlink="">
      <cdr:nvSpPr>
        <cdr:cNvPr id="7" name="ZoneTexte 1"/>
        <cdr:cNvSpPr txBox="1"/>
      </cdr:nvSpPr>
      <cdr:spPr>
        <a:xfrm xmlns:a="http://schemas.openxmlformats.org/drawingml/2006/main">
          <a:off x="2191566" y="1049108"/>
          <a:ext cx="414186" cy="2430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TB</a:t>
          </a:r>
        </a:p>
      </cdr:txBody>
    </cdr:sp>
  </cdr:relSizeAnchor>
  <cdr:relSizeAnchor xmlns:cdr="http://schemas.openxmlformats.org/drawingml/2006/chartDrawing">
    <cdr:from>
      <cdr:x>0.49612</cdr:x>
      <cdr:y>0.45176</cdr:y>
    </cdr:from>
    <cdr:to>
      <cdr:x>0.59219</cdr:x>
      <cdr:y>0.53773</cdr:y>
    </cdr:to>
    <cdr:sp macro="" textlink="">
      <cdr:nvSpPr>
        <cdr:cNvPr id="8" name="ZoneTexte 1"/>
        <cdr:cNvSpPr txBox="1"/>
      </cdr:nvSpPr>
      <cdr:spPr>
        <a:xfrm xmlns:a="http://schemas.openxmlformats.org/drawingml/2006/main">
          <a:off x="2138715" y="1276962"/>
          <a:ext cx="414143" cy="2430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B</a:t>
          </a:r>
        </a:p>
      </cdr:txBody>
    </cdr:sp>
  </cdr:relSizeAnchor>
  <cdr:relSizeAnchor xmlns:cdr="http://schemas.openxmlformats.org/drawingml/2006/chartDrawing">
    <cdr:from>
      <cdr:x>0.47477</cdr:x>
      <cdr:y>0.54981</cdr:y>
    </cdr:from>
    <cdr:to>
      <cdr:x>0.57086</cdr:x>
      <cdr:y>0.63579</cdr:y>
    </cdr:to>
    <cdr:sp macro="" textlink="">
      <cdr:nvSpPr>
        <cdr:cNvPr id="9" name="ZoneTexte 1"/>
        <cdr:cNvSpPr txBox="1"/>
      </cdr:nvSpPr>
      <cdr:spPr>
        <a:xfrm xmlns:a="http://schemas.openxmlformats.org/drawingml/2006/main">
          <a:off x="2054886" y="1525467"/>
          <a:ext cx="415897" cy="2385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F</a:t>
          </a:r>
        </a:p>
      </cdr:txBody>
    </cdr:sp>
  </cdr:relSizeAnchor>
</c:userShapes>
</file>

<file path=xl/drawings/drawing4.xml><?xml version="1.0" encoding="utf-8"?>
<c:userShapes xmlns:c="http://schemas.openxmlformats.org/drawingml/2006/chart">
  <cdr:relSizeAnchor xmlns:cdr="http://schemas.openxmlformats.org/drawingml/2006/chartDrawing">
    <cdr:from>
      <cdr:x>0.53763</cdr:x>
      <cdr:y>0.2941</cdr:y>
    </cdr:from>
    <cdr:to>
      <cdr:x>0.63369</cdr:x>
      <cdr:y>0.38006</cdr:y>
    </cdr:to>
    <cdr:sp macro="" textlink="">
      <cdr:nvSpPr>
        <cdr:cNvPr id="2" name="ZoneTexte 1"/>
        <cdr:cNvSpPr txBox="1"/>
      </cdr:nvSpPr>
      <cdr:spPr>
        <a:xfrm xmlns:a="http://schemas.openxmlformats.org/drawingml/2006/main">
          <a:off x="2316673" y="831251"/>
          <a:ext cx="413923" cy="2429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E</a:t>
          </a:r>
        </a:p>
      </cdr:txBody>
    </cdr:sp>
  </cdr:relSizeAnchor>
  <cdr:relSizeAnchor xmlns:cdr="http://schemas.openxmlformats.org/drawingml/2006/chartDrawing">
    <cdr:from>
      <cdr:x>0.51113</cdr:x>
      <cdr:y>0.37442</cdr:y>
    </cdr:from>
    <cdr:to>
      <cdr:x>0.60719</cdr:x>
      <cdr:y>0.46039</cdr:y>
    </cdr:to>
    <cdr:sp macro="" textlink="">
      <cdr:nvSpPr>
        <cdr:cNvPr id="3" name="ZoneTexte 1"/>
        <cdr:cNvSpPr txBox="1"/>
      </cdr:nvSpPr>
      <cdr:spPr>
        <a:xfrm xmlns:a="http://schemas.openxmlformats.org/drawingml/2006/main">
          <a:off x="2202468" y="1058271"/>
          <a:ext cx="413923" cy="242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TB</a:t>
          </a:r>
        </a:p>
      </cdr:txBody>
    </cdr:sp>
  </cdr:relSizeAnchor>
  <cdr:relSizeAnchor xmlns:cdr="http://schemas.openxmlformats.org/drawingml/2006/chartDrawing">
    <cdr:from>
      <cdr:x>0.49781</cdr:x>
      <cdr:y>0.45825</cdr:y>
    </cdr:from>
    <cdr:to>
      <cdr:x>0.59386</cdr:x>
      <cdr:y>0.54421</cdr:y>
    </cdr:to>
    <cdr:sp macro="" textlink="">
      <cdr:nvSpPr>
        <cdr:cNvPr id="4" name="ZoneTexte 1"/>
        <cdr:cNvSpPr txBox="1"/>
      </cdr:nvSpPr>
      <cdr:spPr>
        <a:xfrm xmlns:a="http://schemas.openxmlformats.org/drawingml/2006/main">
          <a:off x="2145061" y="1295214"/>
          <a:ext cx="413880" cy="2429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B</a:t>
          </a:r>
        </a:p>
      </cdr:txBody>
    </cdr:sp>
  </cdr:relSizeAnchor>
  <cdr:relSizeAnchor xmlns:cdr="http://schemas.openxmlformats.org/drawingml/2006/chartDrawing">
    <cdr:from>
      <cdr:x>0.47438</cdr:x>
      <cdr:y>0.54915</cdr:y>
    </cdr:from>
    <cdr:to>
      <cdr:x>0.57044</cdr:x>
      <cdr:y>0.63511</cdr:y>
    </cdr:to>
    <cdr:sp macro="" textlink="">
      <cdr:nvSpPr>
        <cdr:cNvPr id="5" name="ZoneTexte 1"/>
        <cdr:cNvSpPr txBox="1"/>
      </cdr:nvSpPr>
      <cdr:spPr>
        <a:xfrm xmlns:a="http://schemas.openxmlformats.org/drawingml/2006/main">
          <a:off x="2053984" y="1525433"/>
          <a:ext cx="415926" cy="2387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F</a:t>
          </a:r>
        </a:p>
      </cdr:txBody>
    </cdr:sp>
  </cdr:relSizeAnchor>
  <cdr:relSizeAnchor xmlns:cdr="http://schemas.openxmlformats.org/drawingml/2006/chartDrawing">
    <cdr:from>
      <cdr:x>0.1674</cdr:x>
      <cdr:y>0.74654</cdr:y>
    </cdr:from>
    <cdr:to>
      <cdr:x>0.1829</cdr:x>
      <cdr:y>0.77998</cdr:y>
    </cdr:to>
    <cdr:sp macro="" textlink="">
      <cdr:nvSpPr>
        <cdr:cNvPr id="7" name="Rectangle 6"/>
        <cdr:cNvSpPr/>
      </cdr:nvSpPr>
      <cdr:spPr>
        <a:xfrm xmlns:a="http://schemas.openxmlformats.org/drawingml/2006/main">
          <a:off x="723159" y="2090915"/>
          <a:ext cx="66960" cy="93659"/>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0.11189</cdr:x>
      <cdr:y>0.54318</cdr:y>
    </cdr:from>
    <cdr:to>
      <cdr:x>0.12848</cdr:x>
      <cdr:y>0.57662</cdr:y>
    </cdr:to>
    <cdr:sp macro="" textlink="">
      <cdr:nvSpPr>
        <cdr:cNvPr id="8" name="Rectangle 7"/>
        <cdr:cNvSpPr/>
      </cdr:nvSpPr>
      <cdr:spPr>
        <a:xfrm xmlns:a="http://schemas.openxmlformats.org/drawingml/2006/main">
          <a:off x="483352" y="1521351"/>
          <a:ext cx="71668" cy="93659"/>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0.38642</cdr:x>
      <cdr:y>0.88155</cdr:y>
    </cdr:from>
    <cdr:to>
      <cdr:x>0.40437</cdr:x>
      <cdr:y>0.91679</cdr:y>
    </cdr:to>
    <cdr:sp macro="" textlink="">
      <cdr:nvSpPr>
        <cdr:cNvPr id="9" name="Rectangle 8"/>
        <cdr:cNvSpPr/>
      </cdr:nvSpPr>
      <cdr:spPr>
        <a:xfrm xmlns:a="http://schemas.openxmlformats.org/drawingml/2006/main">
          <a:off x="1673136" y="2448765"/>
          <a:ext cx="77721" cy="97890"/>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0.64927</cdr:x>
      <cdr:y>0.89146</cdr:y>
    </cdr:from>
    <cdr:to>
      <cdr:x>0.66812</cdr:x>
      <cdr:y>0.92845</cdr:y>
    </cdr:to>
    <cdr:sp macro="" textlink="">
      <cdr:nvSpPr>
        <cdr:cNvPr id="10" name="Rectangle 9"/>
        <cdr:cNvSpPr/>
      </cdr:nvSpPr>
      <cdr:spPr>
        <a:xfrm xmlns:a="http://schemas.openxmlformats.org/drawingml/2006/main">
          <a:off x="2798848" y="2515975"/>
          <a:ext cx="81258" cy="104397"/>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fr-FR" sz="500">
            <a:solidFill>
              <a:sysClr val="windowText" lastClr="000000"/>
            </a:solidFill>
          </a:endParaRPr>
        </a:p>
      </cdr:txBody>
    </cdr:sp>
  </cdr:relSizeAnchor>
  <cdr:relSizeAnchor xmlns:cdr="http://schemas.openxmlformats.org/drawingml/2006/chartDrawing">
    <cdr:from>
      <cdr:x>0.82555</cdr:x>
      <cdr:y>0.34311</cdr:y>
    </cdr:from>
    <cdr:to>
      <cdr:x>0.84217</cdr:x>
      <cdr:y>0.37703</cdr:y>
    </cdr:to>
    <cdr:sp macro="" textlink="">
      <cdr:nvSpPr>
        <cdr:cNvPr id="11" name="Rectangle 10"/>
        <cdr:cNvSpPr/>
      </cdr:nvSpPr>
      <cdr:spPr>
        <a:xfrm xmlns:a="http://schemas.openxmlformats.org/drawingml/2006/main">
          <a:off x="3566387" y="960992"/>
          <a:ext cx="71799"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0.87896</cdr:x>
      <cdr:y>0.54624</cdr:y>
    </cdr:from>
    <cdr:to>
      <cdr:x>0.89557</cdr:x>
      <cdr:y>0.58016</cdr:y>
    </cdr:to>
    <cdr:sp macro="" textlink="">
      <cdr:nvSpPr>
        <cdr:cNvPr id="12" name="Rectangle 11"/>
        <cdr:cNvSpPr/>
      </cdr:nvSpPr>
      <cdr:spPr>
        <a:xfrm xmlns:a="http://schemas.openxmlformats.org/drawingml/2006/main">
          <a:off x="3797104" y="1529902"/>
          <a:ext cx="71755"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0.87162</cdr:x>
      <cdr:y>0.7477</cdr:y>
    </cdr:from>
    <cdr:to>
      <cdr:x>0.88824</cdr:x>
      <cdr:y>0.78162</cdr:y>
    </cdr:to>
    <cdr:sp macro="" textlink="">
      <cdr:nvSpPr>
        <cdr:cNvPr id="13" name="Rectangle 12"/>
        <cdr:cNvSpPr/>
      </cdr:nvSpPr>
      <cdr:spPr>
        <a:xfrm xmlns:a="http://schemas.openxmlformats.org/drawingml/2006/main">
          <a:off x="3765406" y="2094153"/>
          <a:ext cx="71798"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0.61102</cdr:x>
      <cdr:y>0.25487</cdr:y>
    </cdr:from>
    <cdr:to>
      <cdr:x>0.62763</cdr:x>
      <cdr:y>0.28879</cdr:y>
    </cdr:to>
    <cdr:sp macro="" textlink="">
      <cdr:nvSpPr>
        <cdr:cNvPr id="14" name="Rectangle 13"/>
        <cdr:cNvSpPr/>
      </cdr:nvSpPr>
      <cdr:spPr>
        <a:xfrm xmlns:a="http://schemas.openxmlformats.org/drawingml/2006/main">
          <a:off x="2639612" y="713829"/>
          <a:ext cx="71754"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fr-FR" sz="500">
            <a:solidFill>
              <a:sysClr val="windowText" lastClr="000000"/>
            </a:solidFill>
          </a:endParaRPr>
        </a:p>
      </cdr:txBody>
    </cdr:sp>
  </cdr:relSizeAnchor>
  <cdr:relSizeAnchor xmlns:cdr="http://schemas.openxmlformats.org/drawingml/2006/chartDrawing">
    <cdr:from>
      <cdr:x>0.65373</cdr:x>
      <cdr:y>0.86859</cdr:y>
    </cdr:from>
    <cdr:to>
      <cdr:x>0.98848</cdr:x>
      <cdr:y>0.96936</cdr:y>
    </cdr:to>
    <cdr:sp macro="" textlink="">
      <cdr:nvSpPr>
        <cdr:cNvPr id="16" name="ZoneTexte 15"/>
        <cdr:cNvSpPr txBox="1"/>
      </cdr:nvSpPr>
      <cdr:spPr>
        <a:xfrm xmlns:a="http://schemas.openxmlformats.org/drawingml/2006/main">
          <a:off x="2818092" y="2451424"/>
          <a:ext cx="1443026" cy="2844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BE" sz="800"/>
            <a:t>Caractéristiques</a:t>
          </a:r>
          <a:r>
            <a:rPr lang="fr-BE" sz="800" baseline="0"/>
            <a:t> extrinsèques</a:t>
          </a:r>
        </a:p>
        <a:p xmlns:a="http://schemas.openxmlformats.org/drawingml/2006/main">
          <a:pPr algn="l"/>
          <a:endParaRPr lang="fr-BE" sz="800"/>
        </a:p>
      </cdr:txBody>
    </cdr:sp>
  </cdr:relSizeAnchor>
  <cdr:relSizeAnchor xmlns:cdr="http://schemas.openxmlformats.org/drawingml/2006/chartDrawing">
    <cdr:from>
      <cdr:x>0.65373</cdr:x>
      <cdr:y>0.92532</cdr:y>
    </cdr:from>
    <cdr:to>
      <cdr:x>1</cdr:x>
      <cdr:y>0.99728</cdr:y>
    </cdr:to>
    <cdr:sp macro="" textlink="">
      <cdr:nvSpPr>
        <cdr:cNvPr id="17" name="ZoneTexte 1"/>
        <cdr:cNvSpPr txBox="1"/>
      </cdr:nvSpPr>
      <cdr:spPr>
        <a:xfrm xmlns:a="http://schemas.openxmlformats.org/drawingml/2006/main">
          <a:off x="2818092" y="2611534"/>
          <a:ext cx="1492691" cy="2030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BE" sz="800"/>
            <a:t>Caractéristiques</a:t>
          </a:r>
          <a:r>
            <a:rPr lang="fr-BE" sz="800" baseline="0"/>
            <a:t> intrinsèques</a:t>
          </a:r>
        </a:p>
        <a:p xmlns:a="http://schemas.openxmlformats.org/drawingml/2006/main">
          <a:pPr algn="l"/>
          <a:endParaRPr lang="fr-BE" sz="800"/>
        </a:p>
      </cdr:txBody>
    </cdr:sp>
  </cdr:relSizeAnchor>
  <cdr:relSizeAnchor xmlns:cdr="http://schemas.openxmlformats.org/drawingml/2006/chartDrawing">
    <cdr:from>
      <cdr:x>0.6497</cdr:x>
      <cdr:y>0.94727</cdr:y>
    </cdr:from>
    <cdr:to>
      <cdr:x>0.66855</cdr:x>
      <cdr:y>0.98426</cdr:y>
    </cdr:to>
    <cdr:sp macro="" textlink="">
      <cdr:nvSpPr>
        <cdr:cNvPr id="18" name="Rectangle 17"/>
        <cdr:cNvSpPr/>
      </cdr:nvSpPr>
      <cdr:spPr>
        <a:xfrm xmlns:a="http://schemas.openxmlformats.org/drawingml/2006/main">
          <a:off x="2800702" y="2673488"/>
          <a:ext cx="81258" cy="104397"/>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fr-FR" sz="500">
            <a:solidFill>
              <a:sysClr val="windowText" lastClr="000000"/>
            </a:solidFill>
          </a:endParaRPr>
        </a:p>
      </cdr:txBody>
    </cdr:sp>
  </cdr:relSizeAnchor>
  <cdr:relSizeAnchor xmlns:cdr="http://schemas.openxmlformats.org/drawingml/2006/chartDrawing">
    <cdr:from>
      <cdr:x>0.1683</cdr:x>
      <cdr:y>0.34462</cdr:y>
    </cdr:from>
    <cdr:to>
      <cdr:x>0.18489</cdr:x>
      <cdr:y>0.37806</cdr:y>
    </cdr:to>
    <cdr:sp macro="" textlink="">
      <cdr:nvSpPr>
        <cdr:cNvPr id="19" name="Rectangle 18"/>
        <cdr:cNvSpPr/>
      </cdr:nvSpPr>
      <cdr:spPr>
        <a:xfrm xmlns:a="http://schemas.openxmlformats.org/drawingml/2006/main">
          <a:off x="727075" y="965200"/>
          <a:ext cx="71668" cy="93659"/>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zoomScale="75" zoomScaleNormal="75" workbookViewId="0">
      <selection activeCell="C37" sqref="C37"/>
    </sheetView>
  </sheetViews>
  <sheetFormatPr baseColWidth="10" defaultColWidth="107.109375" defaultRowHeight="14.4" x14ac:dyDescent="0.3"/>
  <cols>
    <col min="1" max="1" width="8.6640625" style="62" customWidth="1"/>
    <col min="2" max="2" width="9" style="62" bestFit="1" customWidth="1"/>
    <col min="3" max="3" width="44.33203125" style="62" bestFit="1" customWidth="1"/>
    <col min="4" max="4" width="83.33203125" style="62" customWidth="1"/>
    <col min="5" max="16384" width="107.109375" style="62"/>
  </cols>
  <sheetData>
    <row r="1" spans="1:6" x14ac:dyDescent="0.3">
      <c r="A1" s="60"/>
      <c r="B1" s="60"/>
      <c r="C1" s="60"/>
      <c r="D1" s="60"/>
    </row>
    <row r="2" spans="1:6" x14ac:dyDescent="0.3">
      <c r="A2" s="60"/>
      <c r="B2" s="95"/>
      <c r="C2" s="95"/>
      <c r="D2" s="95"/>
    </row>
    <row r="3" spans="1:6" x14ac:dyDescent="0.3">
      <c r="A3" s="60"/>
      <c r="B3" s="60"/>
      <c r="C3" s="60"/>
      <c r="D3" s="60"/>
    </row>
    <row r="4" spans="1:6" x14ac:dyDescent="0.3">
      <c r="A4" s="60"/>
      <c r="B4" s="60"/>
      <c r="C4" s="60"/>
      <c r="D4" s="60"/>
    </row>
    <row r="5" spans="1:6" x14ac:dyDescent="0.3">
      <c r="A5" s="60"/>
      <c r="B5" s="60"/>
      <c r="C5" s="60"/>
      <c r="D5" s="60"/>
    </row>
    <row r="6" spans="1:6" x14ac:dyDescent="0.3">
      <c r="A6" s="60"/>
      <c r="B6" s="60"/>
      <c r="C6" s="60"/>
      <c r="D6" s="60"/>
    </row>
    <row r="7" spans="1:6" x14ac:dyDescent="0.3">
      <c r="A7" s="60"/>
      <c r="B7" s="60"/>
      <c r="C7" s="60"/>
      <c r="D7" s="60"/>
      <c r="F7" s="62" t="s">
        <v>266</v>
      </c>
    </row>
    <row r="8" spans="1:6" x14ac:dyDescent="0.3">
      <c r="A8" s="60"/>
      <c r="B8" s="60"/>
      <c r="C8" s="60"/>
      <c r="D8" s="60"/>
    </row>
    <row r="9" spans="1:6" x14ac:dyDescent="0.3">
      <c r="A9" s="60"/>
      <c r="B9" s="60"/>
      <c r="C9" s="60"/>
      <c r="D9" s="60"/>
    </row>
    <row r="10" spans="1:6" x14ac:dyDescent="0.3">
      <c r="A10" s="60"/>
      <c r="B10" s="60"/>
      <c r="C10" s="60"/>
      <c r="D10" s="60"/>
    </row>
    <row r="11" spans="1:6" x14ac:dyDescent="0.3">
      <c r="A11" s="60"/>
      <c r="B11" s="60"/>
      <c r="C11" s="60"/>
      <c r="D11" s="60"/>
    </row>
    <row r="12" spans="1:6" x14ac:dyDescent="0.3">
      <c r="A12" s="60"/>
      <c r="B12" s="60"/>
      <c r="C12" s="60"/>
      <c r="D12" s="60"/>
    </row>
    <row r="13" spans="1:6" x14ac:dyDescent="0.3">
      <c r="A13" s="60"/>
      <c r="B13" s="60"/>
      <c r="C13" s="60"/>
      <c r="D13" s="60"/>
    </row>
    <row r="14" spans="1:6" x14ac:dyDescent="0.3">
      <c r="A14" s="60"/>
      <c r="B14" s="60"/>
      <c r="C14" s="60"/>
      <c r="D14" s="60"/>
    </row>
  </sheetData>
  <mergeCells count="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80"/>
  <sheetViews>
    <sheetView topLeftCell="A33" zoomScale="75" zoomScaleNormal="75" workbookViewId="0">
      <selection activeCell="F40" sqref="F40"/>
    </sheetView>
  </sheetViews>
  <sheetFormatPr baseColWidth="10" defaultColWidth="9.109375" defaultRowHeight="14.4" x14ac:dyDescent="0.3"/>
  <cols>
    <col min="1" max="1" width="7.88671875" style="1" customWidth="1"/>
    <col min="2" max="2" width="36.33203125" style="1" customWidth="1"/>
    <col min="3" max="3" width="27.33203125" style="1" customWidth="1"/>
    <col min="4" max="4" width="44.44140625" style="1" bestFit="1" customWidth="1"/>
    <col min="5" max="5" width="33.44140625" style="1" bestFit="1" customWidth="1"/>
    <col min="6" max="7" width="11.109375" style="1" customWidth="1"/>
    <col min="8" max="8" width="61.109375" style="1" customWidth="1"/>
    <col min="9" max="9" width="58.88671875" style="1" customWidth="1"/>
    <col min="10" max="10" width="50.88671875" style="1" bestFit="1" customWidth="1"/>
    <col min="11" max="11" width="39.5546875" style="1" customWidth="1"/>
    <col min="12" max="12" width="45" style="1" customWidth="1"/>
    <col min="13" max="13" width="33.5546875" style="1" customWidth="1"/>
    <col min="14" max="14" width="27.6640625" style="1" customWidth="1"/>
    <col min="15" max="15" width="31.5546875" style="1" customWidth="1"/>
    <col min="16" max="16384" width="9.109375" style="1"/>
  </cols>
  <sheetData>
    <row r="1" spans="2:15" ht="15" thickBot="1" x14ac:dyDescent="0.35"/>
    <row r="2" spans="2:15" ht="15" thickBot="1" x14ac:dyDescent="0.35">
      <c r="C2" s="109" t="s">
        <v>352</v>
      </c>
      <c r="D2" s="109"/>
      <c r="E2" s="109"/>
      <c r="F2" s="109"/>
      <c r="H2" s="80" t="s">
        <v>243</v>
      </c>
    </row>
    <row r="3" spans="2:15" ht="15" thickBot="1" x14ac:dyDescent="0.35">
      <c r="B3" s="19" t="s">
        <v>84</v>
      </c>
      <c r="C3" s="110" t="s">
        <v>241</v>
      </c>
      <c r="D3" s="111"/>
      <c r="E3" s="111"/>
      <c r="F3" s="112"/>
    </row>
    <row r="5" spans="2:15" ht="15" thickBot="1" x14ac:dyDescent="0.35">
      <c r="B5" s="113" t="str">
        <f>C2&amp;" "&amp;C3&amp;" (intérêts)"</f>
        <v>Etude de la valeur patrimoniale SALLE A TRACER (intérêts)</v>
      </c>
      <c r="C5" s="113"/>
      <c r="D5" s="113"/>
      <c r="E5" s="113"/>
      <c r="F5" s="114"/>
      <c r="G5" s="107"/>
      <c r="H5" s="97" t="s">
        <v>131</v>
      </c>
      <c r="I5" s="97"/>
      <c r="J5" s="97"/>
    </row>
    <row r="6" spans="2:15" x14ac:dyDescent="0.3">
      <c r="B6" s="11" t="s">
        <v>128</v>
      </c>
      <c r="C6" s="11" t="s">
        <v>129</v>
      </c>
      <c r="D6" s="11" t="s">
        <v>136</v>
      </c>
      <c r="E6" s="21" t="s">
        <v>137</v>
      </c>
      <c r="F6" s="22" t="s">
        <v>79</v>
      </c>
      <c r="G6" s="107"/>
      <c r="H6" s="97"/>
      <c r="I6" s="97"/>
      <c r="J6" s="97"/>
      <c r="K6" s="3"/>
      <c r="L6" s="3"/>
      <c r="M6" s="3"/>
      <c r="N6" s="3"/>
      <c r="O6" s="3"/>
    </row>
    <row r="7" spans="2:15" ht="57.6" x14ac:dyDescent="0.3">
      <c r="B7" s="103" t="s">
        <v>19</v>
      </c>
      <c r="C7" s="6" t="s">
        <v>4</v>
      </c>
      <c r="D7" s="83" t="s">
        <v>268</v>
      </c>
      <c r="E7" s="84" t="s">
        <v>24</v>
      </c>
      <c r="F7" s="24" t="s">
        <v>353</v>
      </c>
      <c r="G7" s="107"/>
      <c r="H7" s="83" t="s">
        <v>280</v>
      </c>
      <c r="I7" s="83" t="s">
        <v>281</v>
      </c>
      <c r="J7" s="83" t="s">
        <v>26</v>
      </c>
    </row>
    <row r="8" spans="2:15" ht="72" x14ac:dyDescent="0.3">
      <c r="B8" s="103"/>
      <c r="C8" s="82" t="s">
        <v>80</v>
      </c>
      <c r="D8" s="83" t="s">
        <v>56</v>
      </c>
      <c r="E8" s="84" t="s">
        <v>269</v>
      </c>
      <c r="F8" s="24" t="s">
        <v>353</v>
      </c>
      <c r="G8" s="107"/>
      <c r="H8" s="83" t="s">
        <v>60</v>
      </c>
      <c r="I8" s="83" t="s">
        <v>61</v>
      </c>
      <c r="J8" s="83" t="s">
        <v>282</v>
      </c>
    </row>
    <row r="9" spans="2:15" ht="57.6" x14ac:dyDescent="0.3">
      <c r="B9" s="103"/>
      <c r="C9" s="82" t="s">
        <v>55</v>
      </c>
      <c r="D9" s="83" t="s">
        <v>57</v>
      </c>
      <c r="E9" s="84" t="s">
        <v>269</v>
      </c>
      <c r="F9" s="24" t="s">
        <v>265</v>
      </c>
      <c r="G9" s="107"/>
      <c r="H9" s="83" t="s">
        <v>58</v>
      </c>
      <c r="I9" s="83" t="s">
        <v>59</v>
      </c>
      <c r="J9" s="83" t="s">
        <v>283</v>
      </c>
    </row>
    <row r="10" spans="2:15" ht="57.6" x14ac:dyDescent="0.3">
      <c r="B10" s="103" t="s">
        <v>6</v>
      </c>
      <c r="C10" s="82" t="s">
        <v>8</v>
      </c>
      <c r="D10" s="83" t="s">
        <v>29</v>
      </c>
      <c r="E10" s="84" t="s">
        <v>25</v>
      </c>
      <c r="F10" s="24" t="s">
        <v>265</v>
      </c>
      <c r="G10" s="107"/>
      <c r="H10" s="83" t="s">
        <v>27</v>
      </c>
      <c r="I10" s="83" t="s">
        <v>28</v>
      </c>
      <c r="J10" s="87"/>
    </row>
    <row r="11" spans="2:15" ht="86.4" x14ac:dyDescent="0.3">
      <c r="B11" s="103"/>
      <c r="C11" s="82" t="s">
        <v>242</v>
      </c>
      <c r="D11" s="83" t="s">
        <v>270</v>
      </c>
      <c r="E11" s="84" t="s">
        <v>30</v>
      </c>
      <c r="F11" s="24" t="s">
        <v>354</v>
      </c>
      <c r="G11" s="107"/>
      <c r="H11" s="83" t="s">
        <v>284</v>
      </c>
      <c r="I11" s="83" t="s">
        <v>285</v>
      </c>
      <c r="J11" s="87"/>
    </row>
    <row r="12" spans="2:15" ht="86.4" x14ac:dyDescent="0.3">
      <c r="B12" s="103"/>
      <c r="C12" s="82" t="s">
        <v>33</v>
      </c>
      <c r="D12" s="83" t="s">
        <v>34</v>
      </c>
      <c r="E12" s="84" t="s">
        <v>47</v>
      </c>
      <c r="F12" s="24" t="s">
        <v>265</v>
      </c>
      <c r="G12" s="107"/>
      <c r="H12" s="83" t="s">
        <v>31</v>
      </c>
      <c r="I12" s="83" t="s">
        <v>32</v>
      </c>
      <c r="J12" s="87"/>
    </row>
    <row r="13" spans="2:15" ht="57.6" x14ac:dyDescent="0.3">
      <c r="B13" s="98" t="s">
        <v>155</v>
      </c>
      <c r="C13" s="82" t="s">
        <v>10</v>
      </c>
      <c r="D13" s="83" t="s">
        <v>271</v>
      </c>
      <c r="E13" s="84" t="s">
        <v>35</v>
      </c>
      <c r="F13" s="24" t="s">
        <v>265</v>
      </c>
      <c r="G13" s="107"/>
      <c r="H13" s="83" t="s">
        <v>286</v>
      </c>
      <c r="I13" s="87"/>
      <c r="J13" s="87"/>
    </row>
    <row r="14" spans="2:15" ht="57.6" x14ac:dyDescent="0.3">
      <c r="B14" s="100"/>
      <c r="C14" s="82" t="s">
        <v>9</v>
      </c>
      <c r="D14" s="83" t="s">
        <v>37</v>
      </c>
      <c r="E14" s="84" t="s">
        <v>39</v>
      </c>
      <c r="F14" s="24" t="s">
        <v>354</v>
      </c>
      <c r="G14" s="107"/>
      <c r="H14" s="83" t="s">
        <v>36</v>
      </c>
      <c r="I14" s="83" t="s">
        <v>38</v>
      </c>
      <c r="J14" s="87"/>
    </row>
    <row r="15" spans="2:15" ht="86.4" x14ac:dyDescent="0.3">
      <c r="B15" s="98" t="s">
        <v>156</v>
      </c>
      <c r="C15" s="82" t="s">
        <v>40</v>
      </c>
      <c r="D15" s="83" t="s">
        <v>154</v>
      </c>
      <c r="E15" s="84" t="s">
        <v>46</v>
      </c>
      <c r="F15" s="24" t="s">
        <v>363</v>
      </c>
      <c r="G15" s="107"/>
      <c r="H15" s="83" t="s">
        <v>41</v>
      </c>
      <c r="I15" s="83" t="s">
        <v>42</v>
      </c>
      <c r="J15" s="87"/>
    </row>
    <row r="16" spans="2:15" ht="72" x14ac:dyDescent="0.3">
      <c r="B16" s="100"/>
      <c r="C16" s="82" t="s">
        <v>5</v>
      </c>
      <c r="D16" s="83" t="s">
        <v>158</v>
      </c>
      <c r="E16" s="84" t="s">
        <v>157</v>
      </c>
      <c r="F16" s="24" t="s">
        <v>265</v>
      </c>
      <c r="G16" s="107"/>
      <c r="H16" s="83" t="s">
        <v>172</v>
      </c>
      <c r="I16" s="83" t="s">
        <v>175</v>
      </c>
      <c r="J16" s="87"/>
    </row>
    <row r="17" spans="2:10" ht="57.6" x14ac:dyDescent="0.3">
      <c r="B17" s="103" t="s">
        <v>11</v>
      </c>
      <c r="C17" s="82" t="s">
        <v>43</v>
      </c>
      <c r="D17" s="83" t="s">
        <v>159</v>
      </c>
      <c r="E17" s="84" t="s">
        <v>272</v>
      </c>
      <c r="F17" s="24" t="s">
        <v>265</v>
      </c>
      <c r="G17" s="107"/>
      <c r="H17" s="83" t="s">
        <v>48</v>
      </c>
      <c r="I17" s="83" t="s">
        <v>287</v>
      </c>
      <c r="J17" s="87"/>
    </row>
    <row r="18" spans="2:10" ht="57.6" x14ac:dyDescent="0.3">
      <c r="B18" s="103"/>
      <c r="C18" s="82" t="s">
        <v>264</v>
      </c>
      <c r="D18" s="83" t="s">
        <v>355</v>
      </c>
      <c r="E18" s="84" t="s">
        <v>45</v>
      </c>
      <c r="F18" s="24" t="s">
        <v>353</v>
      </c>
      <c r="G18" s="107"/>
      <c r="H18" s="83" t="s">
        <v>288</v>
      </c>
      <c r="I18" s="83" t="s">
        <v>289</v>
      </c>
      <c r="J18" s="87"/>
    </row>
    <row r="19" spans="2:10" ht="57.6" x14ac:dyDescent="0.3">
      <c r="B19" s="6" t="s">
        <v>12</v>
      </c>
      <c r="C19" s="82" t="s">
        <v>13</v>
      </c>
      <c r="D19" s="83" t="s">
        <v>49</v>
      </c>
      <c r="E19" s="84" t="s">
        <v>50</v>
      </c>
      <c r="F19" s="24" t="s">
        <v>353</v>
      </c>
      <c r="G19" s="107"/>
      <c r="H19" s="83" t="s">
        <v>176</v>
      </c>
      <c r="I19" s="83" t="s">
        <v>177</v>
      </c>
      <c r="J19" s="87"/>
    </row>
    <row r="20" spans="2:10" ht="72" x14ac:dyDescent="0.3">
      <c r="B20" s="98" t="s">
        <v>221</v>
      </c>
      <c r="C20" s="82" t="s">
        <v>23</v>
      </c>
      <c r="D20" s="83" t="s">
        <v>66</v>
      </c>
      <c r="E20" s="84" t="s">
        <v>273</v>
      </c>
      <c r="F20" s="24" t="s">
        <v>354</v>
      </c>
      <c r="G20" s="107"/>
      <c r="H20" s="83" t="s">
        <v>67</v>
      </c>
      <c r="I20" s="83" t="s">
        <v>290</v>
      </c>
      <c r="J20" s="87"/>
    </row>
    <row r="21" spans="2:10" ht="72" x14ac:dyDescent="0.3">
      <c r="B21" s="100"/>
      <c r="C21" s="82" t="s">
        <v>222</v>
      </c>
      <c r="D21" s="83" t="s">
        <v>223</v>
      </c>
      <c r="E21" s="84" t="s">
        <v>224</v>
      </c>
      <c r="F21" s="24" t="s">
        <v>354</v>
      </c>
      <c r="G21" s="107"/>
      <c r="H21" s="83" t="s">
        <v>225</v>
      </c>
      <c r="I21" s="83" t="s">
        <v>226</v>
      </c>
      <c r="J21" s="87"/>
    </row>
    <row r="22" spans="2:10" ht="57.6" x14ac:dyDescent="0.3">
      <c r="B22" s="98" t="s">
        <v>44</v>
      </c>
      <c r="C22" s="82" t="s">
        <v>68</v>
      </c>
      <c r="D22" s="83" t="s">
        <v>73</v>
      </c>
      <c r="E22" s="84" t="s">
        <v>356</v>
      </c>
      <c r="F22" s="24" t="s">
        <v>265</v>
      </c>
      <c r="G22" s="107"/>
      <c r="H22" s="83" t="s">
        <v>236</v>
      </c>
      <c r="I22" s="83" t="s">
        <v>357</v>
      </c>
      <c r="J22" s="87"/>
    </row>
    <row r="23" spans="2:10" ht="72" x14ac:dyDescent="0.3">
      <c r="B23" s="100"/>
      <c r="C23" s="82" t="s">
        <v>69</v>
      </c>
      <c r="D23" s="83" t="s">
        <v>274</v>
      </c>
      <c r="E23" s="84" t="s">
        <v>24</v>
      </c>
      <c r="F23" s="24" t="s">
        <v>265</v>
      </c>
      <c r="G23" s="107"/>
      <c r="H23" s="83" t="s">
        <v>237</v>
      </c>
      <c r="I23" s="83" t="s">
        <v>239</v>
      </c>
      <c r="J23" s="83" t="s">
        <v>161</v>
      </c>
    </row>
    <row r="24" spans="2:10" ht="72" x14ac:dyDescent="0.3">
      <c r="B24" s="103" t="s">
        <v>7</v>
      </c>
      <c r="C24" s="82" t="s">
        <v>53</v>
      </c>
      <c r="D24" s="83" t="s">
        <v>275</v>
      </c>
      <c r="E24" s="84" t="s">
        <v>276</v>
      </c>
      <c r="F24" s="24" t="s">
        <v>265</v>
      </c>
      <c r="G24" s="108"/>
      <c r="H24" s="83" t="s">
        <v>291</v>
      </c>
      <c r="I24" s="83" t="s">
        <v>292</v>
      </c>
      <c r="J24" s="87"/>
    </row>
    <row r="25" spans="2:10" ht="72" x14ac:dyDescent="0.3">
      <c r="B25" s="103"/>
      <c r="C25" s="82" t="s">
        <v>267</v>
      </c>
      <c r="D25" s="83" t="s">
        <v>277</v>
      </c>
      <c r="E25" s="84" t="s">
        <v>278</v>
      </c>
      <c r="F25" s="24" t="s">
        <v>354</v>
      </c>
      <c r="G25" s="108"/>
      <c r="H25" s="83" t="s">
        <v>293</v>
      </c>
      <c r="I25" s="83" t="s">
        <v>294</v>
      </c>
      <c r="J25" s="87"/>
    </row>
    <row r="26" spans="2:10" ht="101.4" thickBot="1" x14ac:dyDescent="0.35">
      <c r="B26" s="98"/>
      <c r="C26" s="82" t="s">
        <v>52</v>
      </c>
      <c r="D26" s="85" t="s">
        <v>54</v>
      </c>
      <c r="E26" s="86" t="s">
        <v>279</v>
      </c>
      <c r="F26" s="79" t="s">
        <v>354</v>
      </c>
      <c r="G26" s="108"/>
      <c r="H26" s="83" t="s">
        <v>238</v>
      </c>
      <c r="I26" s="83" t="s">
        <v>162</v>
      </c>
      <c r="J26" s="87"/>
    </row>
    <row r="27" spans="2:10" x14ac:dyDescent="0.3">
      <c r="B27" s="4"/>
      <c r="C27" s="4"/>
      <c r="D27" s="4"/>
      <c r="E27" s="4"/>
    </row>
    <row r="28" spans="2:10" ht="15" thickBot="1" x14ac:dyDescent="0.35">
      <c r="B28" s="104" t="str">
        <f>C2&amp;" "&amp;C3&amp;" (critères)"</f>
        <v>Etude de la valeur patrimoniale SALLE A TRACER (critères)</v>
      </c>
      <c r="C28" s="105"/>
      <c r="D28" s="105"/>
      <c r="E28" s="105"/>
      <c r="F28" s="106"/>
      <c r="G28" s="96"/>
      <c r="H28" s="97" t="s">
        <v>131</v>
      </c>
      <c r="I28" s="97"/>
      <c r="J28" s="97"/>
    </row>
    <row r="29" spans="2:10" x14ac:dyDescent="0.3">
      <c r="B29" s="12" t="s">
        <v>1</v>
      </c>
      <c r="C29" s="12" t="s">
        <v>15</v>
      </c>
      <c r="D29" s="12" t="s">
        <v>2</v>
      </c>
      <c r="E29" s="23" t="s">
        <v>3</v>
      </c>
      <c r="F29" s="22" t="s">
        <v>79</v>
      </c>
      <c r="G29" s="96"/>
      <c r="H29" s="97"/>
      <c r="I29" s="97"/>
      <c r="J29" s="97"/>
    </row>
    <row r="30" spans="2:10" ht="57.6" x14ac:dyDescent="0.3">
      <c r="B30" s="10" t="s">
        <v>0</v>
      </c>
      <c r="C30" s="88" t="s">
        <v>16</v>
      </c>
      <c r="D30" s="90" t="s">
        <v>358</v>
      </c>
      <c r="E30" s="91" t="s">
        <v>296</v>
      </c>
      <c r="F30" s="24" t="s">
        <v>353</v>
      </c>
      <c r="G30" s="96"/>
      <c r="H30" s="83" t="s">
        <v>231</v>
      </c>
      <c r="I30" s="83" t="s">
        <v>300</v>
      </c>
      <c r="J30" s="87"/>
    </row>
    <row r="31" spans="2:10" ht="57.6" x14ac:dyDescent="0.3">
      <c r="B31" s="98" t="s">
        <v>17</v>
      </c>
      <c r="C31" s="82" t="s">
        <v>62</v>
      </c>
      <c r="D31" s="83" t="s">
        <v>64</v>
      </c>
      <c r="E31" s="84" t="s">
        <v>63</v>
      </c>
      <c r="F31" s="24" t="s">
        <v>353</v>
      </c>
      <c r="G31" s="96"/>
      <c r="H31" s="83" t="s">
        <v>232</v>
      </c>
      <c r="I31" s="83" t="s">
        <v>178</v>
      </c>
      <c r="J31" s="87"/>
    </row>
    <row r="32" spans="2:10" ht="100.8" x14ac:dyDescent="0.3">
      <c r="B32" s="99"/>
      <c r="C32" s="82" t="s">
        <v>70</v>
      </c>
      <c r="D32" s="83" t="s">
        <v>71</v>
      </c>
      <c r="E32" s="84" t="s">
        <v>359</v>
      </c>
      <c r="F32" s="24" t="s">
        <v>353</v>
      </c>
      <c r="G32" s="96"/>
      <c r="H32" s="83" t="s">
        <v>360</v>
      </c>
      <c r="I32" s="83" t="s">
        <v>171</v>
      </c>
      <c r="J32" s="87"/>
    </row>
    <row r="33" spans="2:10" ht="100.8" x14ac:dyDescent="0.3">
      <c r="B33" s="100"/>
      <c r="C33" s="82" t="s">
        <v>22</v>
      </c>
      <c r="D33" s="83" t="s">
        <v>297</v>
      </c>
      <c r="E33" s="84" t="s">
        <v>361</v>
      </c>
      <c r="F33" s="24" t="s">
        <v>265</v>
      </c>
      <c r="G33" s="96"/>
      <c r="H33" s="83" t="s">
        <v>362</v>
      </c>
      <c r="I33" s="83" t="s">
        <v>171</v>
      </c>
      <c r="J33" s="87"/>
    </row>
    <row r="34" spans="2:10" ht="72" x14ac:dyDescent="0.3">
      <c r="B34" s="98" t="s">
        <v>18</v>
      </c>
      <c r="C34" s="82" t="s">
        <v>72</v>
      </c>
      <c r="D34" s="83" t="s">
        <v>298</v>
      </c>
      <c r="E34" s="84" t="s">
        <v>165</v>
      </c>
      <c r="F34" s="24" t="s">
        <v>353</v>
      </c>
      <c r="G34" s="96"/>
      <c r="H34" s="83" t="s">
        <v>301</v>
      </c>
      <c r="I34" s="83" t="s">
        <v>170</v>
      </c>
      <c r="J34" s="87"/>
    </row>
    <row r="35" spans="2:10" ht="72" x14ac:dyDescent="0.3">
      <c r="B35" s="100"/>
      <c r="C35" s="82" t="s">
        <v>65</v>
      </c>
      <c r="D35" s="83" t="s">
        <v>168</v>
      </c>
      <c r="E35" s="84" t="s">
        <v>165</v>
      </c>
      <c r="F35" s="24" t="s">
        <v>354</v>
      </c>
      <c r="G35" s="96"/>
      <c r="H35" s="83" t="s">
        <v>240</v>
      </c>
      <c r="I35" s="83" t="s">
        <v>169</v>
      </c>
      <c r="J35" s="87"/>
    </row>
    <row r="36" spans="2:10" ht="72" x14ac:dyDescent="0.3">
      <c r="B36" s="101" t="s">
        <v>21</v>
      </c>
      <c r="C36" s="89" t="s">
        <v>244</v>
      </c>
      <c r="D36" s="83" t="s">
        <v>173</v>
      </c>
      <c r="E36" s="84" t="s">
        <v>50</v>
      </c>
      <c r="F36" s="24" t="s">
        <v>354</v>
      </c>
      <c r="G36" s="96"/>
      <c r="H36" s="83" t="s">
        <v>233</v>
      </c>
      <c r="I36" s="83" t="s">
        <v>167</v>
      </c>
      <c r="J36" s="87"/>
    </row>
    <row r="37" spans="2:10" ht="72" x14ac:dyDescent="0.3">
      <c r="B37" s="102"/>
      <c r="C37" s="82" t="s">
        <v>245</v>
      </c>
      <c r="D37" s="83" t="s">
        <v>299</v>
      </c>
      <c r="E37" s="84" t="s">
        <v>165</v>
      </c>
      <c r="F37" s="24" t="s">
        <v>354</v>
      </c>
      <c r="G37" s="96"/>
      <c r="H37" s="83" t="s">
        <v>302</v>
      </c>
      <c r="I37" s="83" t="s">
        <v>303</v>
      </c>
      <c r="J37" s="87"/>
    </row>
    <row r="38" spans="2:10" ht="57.6" x14ac:dyDescent="0.3">
      <c r="B38" s="101" t="s">
        <v>75</v>
      </c>
      <c r="C38" s="88" t="s">
        <v>295</v>
      </c>
      <c r="D38" s="83" t="s">
        <v>78</v>
      </c>
      <c r="E38" s="84" t="s">
        <v>165</v>
      </c>
      <c r="F38" s="24" t="s">
        <v>354</v>
      </c>
      <c r="G38" s="96"/>
      <c r="H38" s="83" t="s">
        <v>234</v>
      </c>
      <c r="I38" s="83" t="s">
        <v>166</v>
      </c>
      <c r="J38" s="87"/>
    </row>
    <row r="39" spans="2:10" ht="72.599999999999994" thickBot="1" x14ac:dyDescent="0.35">
      <c r="B39" s="102"/>
      <c r="C39" s="82" t="s">
        <v>77</v>
      </c>
      <c r="D39" s="83" t="s">
        <v>163</v>
      </c>
      <c r="E39" s="84" t="s">
        <v>165</v>
      </c>
      <c r="F39" s="79" t="s">
        <v>265</v>
      </c>
      <c r="G39" s="96"/>
      <c r="H39" s="83" t="s">
        <v>235</v>
      </c>
      <c r="I39" s="83" t="s">
        <v>164</v>
      </c>
      <c r="J39" s="87"/>
    </row>
    <row r="80" spans="2:3" x14ac:dyDescent="0.3">
      <c r="B80" s="2"/>
      <c r="C80" s="2"/>
    </row>
  </sheetData>
  <mergeCells count="21">
    <mergeCell ref="G5:G23"/>
    <mergeCell ref="G24:G26"/>
    <mergeCell ref="C2:F2"/>
    <mergeCell ref="C3:F3"/>
    <mergeCell ref="B5:F5"/>
    <mergeCell ref="G28:G39"/>
    <mergeCell ref="H28:J29"/>
    <mergeCell ref="H5:J6"/>
    <mergeCell ref="B31:B33"/>
    <mergeCell ref="B34:B35"/>
    <mergeCell ref="B22:B23"/>
    <mergeCell ref="B38:B39"/>
    <mergeCell ref="B36:B37"/>
    <mergeCell ref="B24:B26"/>
    <mergeCell ref="B28:F28"/>
    <mergeCell ref="B7:B9"/>
    <mergeCell ref="B10:B12"/>
    <mergeCell ref="B17:B18"/>
    <mergeCell ref="B13:B14"/>
    <mergeCell ref="B15:B16"/>
    <mergeCell ref="B20:B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40"/>
  <sheetViews>
    <sheetView topLeftCell="A33" zoomScale="70" zoomScaleNormal="70" workbookViewId="0">
      <selection activeCell="F40" sqref="F40"/>
    </sheetView>
  </sheetViews>
  <sheetFormatPr baseColWidth="10" defaultColWidth="24.6640625" defaultRowHeight="14.4" x14ac:dyDescent="0.3"/>
  <cols>
    <col min="1" max="1" width="8.33203125" style="35" customWidth="1"/>
    <col min="2" max="2" width="32.6640625" style="35" bestFit="1" customWidth="1"/>
    <col min="3" max="3" width="21.33203125" style="35" customWidth="1"/>
    <col min="4" max="4" width="28.6640625" style="35" customWidth="1"/>
    <col min="5" max="5" width="58.109375" style="35" customWidth="1"/>
    <col min="6" max="6" width="11" style="35" customWidth="1"/>
    <col min="7" max="7" width="13.109375" style="35" customWidth="1"/>
    <col min="8" max="8" width="85.33203125" style="35" bestFit="1" customWidth="1"/>
    <col min="9" max="9" width="60.33203125" style="35" bestFit="1" customWidth="1"/>
    <col min="10" max="10" width="49.33203125" style="35" customWidth="1"/>
    <col min="11" max="16384" width="24.6640625" style="35"/>
  </cols>
  <sheetData>
    <row r="2" spans="2:11" x14ac:dyDescent="0.3">
      <c r="B2" s="1"/>
      <c r="C2" s="121" t="s">
        <v>203</v>
      </c>
      <c r="D2" s="121"/>
      <c r="E2" s="121"/>
      <c r="F2" s="121"/>
    </row>
    <row r="3" spans="2:11" x14ac:dyDescent="0.3">
      <c r="B3" s="26" t="s">
        <v>84</v>
      </c>
      <c r="C3" s="122" t="str">
        <f>'VP Questions-réponses'!C3</f>
        <v>SALLE A TRACER</v>
      </c>
      <c r="D3" s="122"/>
      <c r="E3" s="122"/>
      <c r="F3" s="122"/>
    </row>
    <row r="5" spans="2:11" ht="15" thickBot="1" x14ac:dyDescent="0.35">
      <c r="B5" s="124" t="str">
        <f>C2&amp;" "&amp;C3</f>
        <v>Etude du potentiel de reconversion SALLE A TRACER</v>
      </c>
      <c r="C5" s="124"/>
      <c r="D5" s="124"/>
      <c r="E5" s="124"/>
      <c r="F5" s="125"/>
      <c r="G5" s="116"/>
      <c r="H5" s="115" t="s">
        <v>131</v>
      </c>
      <c r="I5" s="115"/>
    </row>
    <row r="6" spans="2:11" x14ac:dyDescent="0.3">
      <c r="B6" s="27" t="s">
        <v>128</v>
      </c>
      <c r="C6" s="32" t="s">
        <v>129</v>
      </c>
      <c r="D6" s="32" t="s">
        <v>136</v>
      </c>
      <c r="E6" s="33" t="s">
        <v>137</v>
      </c>
      <c r="F6" s="37" t="s">
        <v>79</v>
      </c>
      <c r="G6" s="116"/>
      <c r="H6" s="115"/>
      <c r="I6" s="115"/>
      <c r="J6" s="3"/>
    </row>
    <row r="7" spans="2:11" ht="57.6" x14ac:dyDescent="0.3">
      <c r="B7" s="118" t="s">
        <v>133</v>
      </c>
      <c r="C7" s="29" t="s">
        <v>87</v>
      </c>
      <c r="D7" s="83" t="s">
        <v>307</v>
      </c>
      <c r="E7" s="93" t="s">
        <v>308</v>
      </c>
      <c r="F7" s="24" t="s">
        <v>353</v>
      </c>
      <c r="G7" s="116"/>
      <c r="H7" s="83" t="s">
        <v>180</v>
      </c>
      <c r="I7" s="83" t="s">
        <v>328</v>
      </c>
      <c r="J7" s="60"/>
      <c r="K7" s="38"/>
    </row>
    <row r="8" spans="2:11" ht="57.6" x14ac:dyDescent="0.3">
      <c r="B8" s="119"/>
      <c r="C8" s="92" t="s">
        <v>246</v>
      </c>
      <c r="D8" s="83" t="s">
        <v>309</v>
      </c>
      <c r="E8" s="93" t="s">
        <v>182</v>
      </c>
      <c r="F8" s="24" t="s">
        <v>265</v>
      </c>
      <c r="G8" s="116"/>
      <c r="H8" s="83" t="s">
        <v>181</v>
      </c>
      <c r="I8" s="83" t="s">
        <v>329</v>
      </c>
      <c r="J8" s="60"/>
      <c r="K8" s="38"/>
    </row>
    <row r="9" spans="2:11" ht="57.6" x14ac:dyDescent="0.3">
      <c r="B9" s="119"/>
      <c r="C9" s="92" t="s">
        <v>89</v>
      </c>
      <c r="D9" s="83" t="s">
        <v>90</v>
      </c>
      <c r="E9" s="84" t="s">
        <v>91</v>
      </c>
      <c r="F9" s="24" t="s">
        <v>353</v>
      </c>
      <c r="G9" s="116"/>
      <c r="H9" s="83" t="s">
        <v>200</v>
      </c>
      <c r="I9" s="83" t="s">
        <v>183</v>
      </c>
      <c r="J9" s="60"/>
      <c r="K9" s="38"/>
    </row>
    <row r="10" spans="2:11" ht="57.6" x14ac:dyDescent="0.3">
      <c r="B10" s="119"/>
      <c r="C10" s="92" t="s">
        <v>92</v>
      </c>
      <c r="D10" s="83" t="s">
        <v>93</v>
      </c>
      <c r="E10" s="93" t="s">
        <v>188</v>
      </c>
      <c r="F10" s="24" t="s">
        <v>353</v>
      </c>
      <c r="G10" s="116"/>
      <c r="H10" s="83" t="s">
        <v>184</v>
      </c>
      <c r="I10" s="83" t="s">
        <v>330</v>
      </c>
      <c r="J10" s="2"/>
      <c r="K10" s="38"/>
    </row>
    <row r="11" spans="2:11" ht="57.6" x14ac:dyDescent="0.3">
      <c r="B11" s="120"/>
      <c r="C11" s="92" t="s">
        <v>94</v>
      </c>
      <c r="D11" s="83" t="s">
        <v>247</v>
      </c>
      <c r="E11" s="93" t="s">
        <v>310</v>
      </c>
      <c r="F11" s="24" t="s">
        <v>353</v>
      </c>
      <c r="G11" s="116"/>
      <c r="H11" s="83" t="s">
        <v>248</v>
      </c>
      <c r="I11" s="83" t="s">
        <v>331</v>
      </c>
      <c r="J11" s="2"/>
      <c r="K11" s="38"/>
    </row>
    <row r="12" spans="2:11" ht="57.6" x14ac:dyDescent="0.3">
      <c r="B12" s="42" t="s">
        <v>95</v>
      </c>
      <c r="C12" s="92" t="s">
        <v>96</v>
      </c>
      <c r="D12" s="83" t="s">
        <v>97</v>
      </c>
      <c r="E12" s="93" t="s">
        <v>263</v>
      </c>
      <c r="F12" s="24" t="s">
        <v>353</v>
      </c>
      <c r="G12" s="116"/>
      <c r="H12" s="83" t="s">
        <v>202</v>
      </c>
      <c r="I12" s="83" t="s">
        <v>185</v>
      </c>
      <c r="J12" s="2"/>
    </row>
    <row r="13" spans="2:11" ht="57.6" x14ac:dyDescent="0.3">
      <c r="B13" s="43"/>
      <c r="C13" s="92" t="s">
        <v>249</v>
      </c>
      <c r="D13" s="83" t="s">
        <v>250</v>
      </c>
      <c r="E13" s="93" t="s">
        <v>206</v>
      </c>
      <c r="F13" s="81" t="s">
        <v>265</v>
      </c>
      <c r="G13" s="116"/>
      <c r="H13" s="83" t="s">
        <v>251</v>
      </c>
      <c r="I13" s="87"/>
      <c r="J13" s="2"/>
    </row>
    <row r="14" spans="2:11" ht="57.6" x14ac:dyDescent="0.3">
      <c r="B14" s="43"/>
      <c r="C14" s="92" t="s">
        <v>99</v>
      </c>
      <c r="D14" s="83" t="s">
        <v>254</v>
      </c>
      <c r="E14" s="93" t="s">
        <v>311</v>
      </c>
      <c r="F14" s="24" t="s">
        <v>353</v>
      </c>
      <c r="G14" s="116"/>
      <c r="H14" s="83" t="s">
        <v>208</v>
      </c>
      <c r="I14" s="83" t="s">
        <v>332</v>
      </c>
      <c r="J14" s="2"/>
    </row>
    <row r="15" spans="2:11" ht="57.6" x14ac:dyDescent="0.3">
      <c r="B15" s="44"/>
      <c r="C15" s="92" t="s">
        <v>100</v>
      </c>
      <c r="D15" s="83" t="s">
        <v>253</v>
      </c>
      <c r="E15" s="93" t="s">
        <v>312</v>
      </c>
      <c r="F15" s="24" t="s">
        <v>353</v>
      </c>
      <c r="G15" s="116"/>
      <c r="H15" s="83" t="s">
        <v>209</v>
      </c>
      <c r="I15" s="83" t="s">
        <v>333</v>
      </c>
      <c r="J15" s="2"/>
    </row>
    <row r="16" spans="2:11" ht="57.6" x14ac:dyDescent="0.3">
      <c r="B16" s="42" t="s">
        <v>101</v>
      </c>
      <c r="C16" s="92" t="s">
        <v>102</v>
      </c>
      <c r="D16" s="83" t="s">
        <v>313</v>
      </c>
      <c r="E16" s="93" t="s">
        <v>103</v>
      </c>
      <c r="F16" s="24" t="s">
        <v>353</v>
      </c>
      <c r="G16" s="116"/>
      <c r="H16" s="83" t="s">
        <v>252</v>
      </c>
      <c r="I16" s="83" t="s">
        <v>334</v>
      </c>
      <c r="J16" s="2"/>
    </row>
    <row r="17" spans="2:10" ht="57.6" x14ac:dyDescent="0.3">
      <c r="B17" s="43"/>
      <c r="C17" s="92" t="s">
        <v>249</v>
      </c>
      <c r="D17" s="83" t="s">
        <v>250</v>
      </c>
      <c r="E17" s="93" t="s">
        <v>206</v>
      </c>
      <c r="F17" s="81" t="s">
        <v>265</v>
      </c>
      <c r="G17" s="116"/>
      <c r="H17" s="83" t="s">
        <v>251</v>
      </c>
      <c r="I17" s="87"/>
      <c r="J17" s="2"/>
    </row>
    <row r="18" spans="2:10" ht="57.6" x14ac:dyDescent="0.3">
      <c r="B18" s="43"/>
      <c r="C18" s="92" t="s">
        <v>99</v>
      </c>
      <c r="D18" s="83" t="s">
        <v>105</v>
      </c>
      <c r="E18" s="93" t="s">
        <v>311</v>
      </c>
      <c r="F18" s="24" t="s">
        <v>353</v>
      </c>
      <c r="G18" s="116"/>
      <c r="H18" s="83" t="s">
        <v>210</v>
      </c>
      <c r="I18" s="83" t="s">
        <v>332</v>
      </c>
      <c r="J18" s="2"/>
    </row>
    <row r="19" spans="2:10" ht="57.6" x14ac:dyDescent="0.3">
      <c r="B19" s="44"/>
      <c r="C19" s="92" t="s">
        <v>100</v>
      </c>
      <c r="D19" s="83" t="s">
        <v>314</v>
      </c>
      <c r="E19" s="93" t="s">
        <v>312</v>
      </c>
      <c r="F19" s="24" t="s">
        <v>353</v>
      </c>
      <c r="G19" s="116"/>
      <c r="H19" s="83" t="s">
        <v>211</v>
      </c>
      <c r="I19" s="83" t="s">
        <v>333</v>
      </c>
      <c r="J19" s="2"/>
    </row>
    <row r="20" spans="2:10" ht="57.6" x14ac:dyDescent="0.3">
      <c r="B20" s="118" t="s">
        <v>134</v>
      </c>
      <c r="C20" s="92" t="s">
        <v>106</v>
      </c>
      <c r="D20" s="83" t="s">
        <v>107</v>
      </c>
      <c r="E20" s="84" t="s">
        <v>315</v>
      </c>
      <c r="F20" s="24" t="s">
        <v>265</v>
      </c>
      <c r="G20" s="116"/>
      <c r="H20" s="83" t="s">
        <v>186</v>
      </c>
      <c r="I20" s="83" t="s">
        <v>335</v>
      </c>
      <c r="J20" s="2"/>
    </row>
    <row r="21" spans="2:10" ht="57.6" x14ac:dyDescent="0.3">
      <c r="B21" s="119"/>
      <c r="C21" s="92" t="s">
        <v>138</v>
      </c>
      <c r="D21" s="83" t="s">
        <v>316</v>
      </c>
      <c r="E21" s="84" t="s">
        <v>317</v>
      </c>
      <c r="F21" s="24" t="s">
        <v>354</v>
      </c>
      <c r="G21" s="116"/>
      <c r="H21" s="83" t="s">
        <v>187</v>
      </c>
      <c r="I21" s="83" t="s">
        <v>336</v>
      </c>
      <c r="J21" s="2"/>
    </row>
    <row r="22" spans="2:10" ht="57.6" x14ac:dyDescent="0.3">
      <c r="B22" s="119"/>
      <c r="C22" s="92" t="s">
        <v>108</v>
      </c>
      <c r="D22" s="83" t="s">
        <v>318</v>
      </c>
      <c r="E22" s="84" t="s">
        <v>190</v>
      </c>
      <c r="F22" s="24" t="s">
        <v>353</v>
      </c>
      <c r="G22" s="116"/>
      <c r="H22" s="83" t="s">
        <v>337</v>
      </c>
      <c r="I22" s="83" t="s">
        <v>189</v>
      </c>
      <c r="J22" s="60"/>
    </row>
    <row r="23" spans="2:10" ht="57.6" x14ac:dyDescent="0.3">
      <c r="B23" s="119"/>
      <c r="C23" s="92" t="s">
        <v>109</v>
      </c>
      <c r="D23" s="83" t="s">
        <v>255</v>
      </c>
      <c r="E23" s="84" t="s">
        <v>319</v>
      </c>
      <c r="F23" s="24" t="s">
        <v>353</v>
      </c>
      <c r="G23" s="116"/>
      <c r="H23" s="83" t="s">
        <v>338</v>
      </c>
      <c r="I23" s="83" t="s">
        <v>339</v>
      </c>
      <c r="J23" s="2"/>
    </row>
    <row r="24" spans="2:10" ht="57.6" x14ac:dyDescent="0.3">
      <c r="B24" s="120"/>
      <c r="C24" s="92" t="s">
        <v>304</v>
      </c>
      <c r="D24" s="83" t="s">
        <v>320</v>
      </c>
      <c r="E24" s="84" t="s">
        <v>321</v>
      </c>
      <c r="F24" s="24" t="s">
        <v>354</v>
      </c>
      <c r="G24" s="116"/>
      <c r="H24" s="83" t="s">
        <v>340</v>
      </c>
      <c r="I24" s="83" t="s">
        <v>341</v>
      </c>
      <c r="J24" s="2"/>
    </row>
    <row r="25" spans="2:10" ht="57.6" x14ac:dyDescent="0.3">
      <c r="B25" s="118" t="s">
        <v>111</v>
      </c>
      <c r="C25" s="92" t="s">
        <v>207</v>
      </c>
      <c r="D25" s="83" t="s">
        <v>113</v>
      </c>
      <c r="E25" s="84" t="s">
        <v>196</v>
      </c>
      <c r="F25" s="24" t="s">
        <v>363</v>
      </c>
      <c r="G25" s="117"/>
      <c r="H25" s="94" t="s">
        <v>256</v>
      </c>
      <c r="I25" s="94"/>
      <c r="J25" s="2"/>
    </row>
    <row r="26" spans="2:10" ht="57.6" x14ac:dyDescent="0.3">
      <c r="B26" s="119"/>
      <c r="C26" s="92" t="s">
        <v>305</v>
      </c>
      <c r="D26" s="83" t="s">
        <v>322</v>
      </c>
      <c r="E26" s="84" t="s">
        <v>197</v>
      </c>
      <c r="F26" s="24" t="s">
        <v>363</v>
      </c>
      <c r="G26" s="117"/>
      <c r="H26" s="94" t="s">
        <v>342</v>
      </c>
      <c r="I26" s="94"/>
      <c r="J26" s="61"/>
    </row>
    <row r="27" spans="2:10" ht="57.6" x14ac:dyDescent="0.3">
      <c r="B27" s="119"/>
      <c r="C27" s="92" t="s">
        <v>115</v>
      </c>
      <c r="D27" s="83" t="s">
        <v>116</v>
      </c>
      <c r="E27" s="84" t="s">
        <v>194</v>
      </c>
      <c r="F27" s="24" t="s">
        <v>354</v>
      </c>
      <c r="G27" s="117"/>
      <c r="H27" s="94" t="s">
        <v>343</v>
      </c>
      <c r="I27" s="94"/>
      <c r="J27" s="61"/>
    </row>
    <row r="28" spans="2:10" ht="57.6" x14ac:dyDescent="0.3">
      <c r="B28" s="119"/>
      <c r="C28" s="92" t="s">
        <v>117</v>
      </c>
      <c r="D28" s="83" t="s">
        <v>257</v>
      </c>
      <c r="E28" s="84" t="s">
        <v>195</v>
      </c>
      <c r="F28" s="24" t="s">
        <v>363</v>
      </c>
      <c r="G28" s="117"/>
      <c r="H28" s="94" t="s">
        <v>199</v>
      </c>
      <c r="I28" s="94"/>
      <c r="J28" s="61"/>
    </row>
    <row r="29" spans="2:10" ht="57.6" x14ac:dyDescent="0.3">
      <c r="B29" s="119"/>
      <c r="C29" s="92" t="s">
        <v>118</v>
      </c>
      <c r="D29" s="83" t="s">
        <v>119</v>
      </c>
      <c r="E29" s="84" t="s">
        <v>194</v>
      </c>
      <c r="F29" s="24" t="s">
        <v>363</v>
      </c>
      <c r="G29" s="117"/>
      <c r="H29" s="94" t="s">
        <v>344</v>
      </c>
      <c r="I29" s="94"/>
      <c r="J29" s="61"/>
    </row>
    <row r="30" spans="2:10" ht="57.6" x14ac:dyDescent="0.3">
      <c r="B30" s="119"/>
      <c r="C30" s="92" t="s">
        <v>258</v>
      </c>
      <c r="D30" s="83" t="s">
        <v>323</v>
      </c>
      <c r="E30" s="84" t="s">
        <v>194</v>
      </c>
      <c r="F30" s="24" t="s">
        <v>354</v>
      </c>
      <c r="G30" s="117"/>
      <c r="H30" s="94"/>
      <c r="I30" s="94"/>
      <c r="J30" s="61"/>
    </row>
    <row r="31" spans="2:10" ht="57.6" x14ac:dyDescent="0.3">
      <c r="B31" s="120"/>
      <c r="C31" s="92" t="s">
        <v>142</v>
      </c>
      <c r="D31" s="83" t="s">
        <v>141</v>
      </c>
      <c r="E31" s="84" t="s">
        <v>198</v>
      </c>
      <c r="F31" s="24" t="s">
        <v>265</v>
      </c>
      <c r="G31" s="117"/>
      <c r="H31" s="94"/>
      <c r="I31" s="94"/>
      <c r="J31" s="61"/>
    </row>
    <row r="32" spans="2:10" ht="57.6" x14ac:dyDescent="0.3">
      <c r="B32" s="118" t="s">
        <v>143</v>
      </c>
      <c r="C32" s="92" t="s">
        <v>120</v>
      </c>
      <c r="D32" s="83" t="s">
        <v>259</v>
      </c>
      <c r="E32" s="84" t="s">
        <v>121</v>
      </c>
      <c r="F32" s="24" t="s">
        <v>363</v>
      </c>
      <c r="G32" s="117"/>
      <c r="H32" s="94" t="s">
        <v>191</v>
      </c>
      <c r="I32" s="94" t="s">
        <v>192</v>
      </c>
    </row>
    <row r="33" spans="2:9" ht="72" x14ac:dyDescent="0.3">
      <c r="B33" s="119"/>
      <c r="C33" s="92" t="s">
        <v>144</v>
      </c>
      <c r="D33" s="83" t="s">
        <v>127</v>
      </c>
      <c r="E33" s="84" t="s">
        <v>324</v>
      </c>
      <c r="F33" s="24" t="s">
        <v>353</v>
      </c>
      <c r="G33" s="117"/>
      <c r="H33" s="94" t="s">
        <v>193</v>
      </c>
      <c r="I33" s="94" t="s">
        <v>345</v>
      </c>
    </row>
    <row r="34" spans="2:9" ht="57.6" x14ac:dyDescent="0.3">
      <c r="B34" s="120"/>
      <c r="C34" s="92" t="s">
        <v>145</v>
      </c>
      <c r="D34" s="94" t="s">
        <v>325</v>
      </c>
      <c r="E34" s="84" t="s">
        <v>140</v>
      </c>
      <c r="F34" s="24" t="s">
        <v>363</v>
      </c>
      <c r="G34" s="117"/>
      <c r="H34" s="94" t="s">
        <v>229</v>
      </c>
      <c r="I34" s="94" t="s">
        <v>346</v>
      </c>
    </row>
    <row r="35" spans="2:9" ht="86.4" x14ac:dyDescent="0.3">
      <c r="B35" s="123" t="s">
        <v>122</v>
      </c>
      <c r="C35" s="92" t="s">
        <v>306</v>
      </c>
      <c r="D35" s="83" t="s">
        <v>326</v>
      </c>
      <c r="E35" s="84" t="s">
        <v>260</v>
      </c>
      <c r="F35" s="24" t="s">
        <v>353</v>
      </c>
      <c r="G35" s="117"/>
      <c r="H35" s="94" t="s">
        <v>347</v>
      </c>
      <c r="I35" s="94" t="s">
        <v>348</v>
      </c>
    </row>
    <row r="36" spans="2:9" ht="72" x14ac:dyDescent="0.3">
      <c r="B36" s="123"/>
      <c r="C36" s="92" t="s">
        <v>124</v>
      </c>
      <c r="D36" s="83" t="s">
        <v>327</v>
      </c>
      <c r="E36" s="84" t="s">
        <v>261</v>
      </c>
      <c r="F36" s="24" t="s">
        <v>265</v>
      </c>
      <c r="G36" s="117"/>
      <c r="H36" s="94" t="s">
        <v>349</v>
      </c>
      <c r="I36" s="94" t="s">
        <v>350</v>
      </c>
    </row>
    <row r="37" spans="2:9" ht="57.6" x14ac:dyDescent="0.3">
      <c r="B37" s="123"/>
      <c r="C37" s="92" t="s">
        <v>125</v>
      </c>
      <c r="D37" s="83" t="s">
        <v>126</v>
      </c>
      <c r="E37" s="84" t="s">
        <v>179</v>
      </c>
      <c r="F37" s="24" t="s">
        <v>354</v>
      </c>
      <c r="G37" s="117"/>
      <c r="H37" s="94" t="s">
        <v>230</v>
      </c>
      <c r="I37" s="94"/>
    </row>
    <row r="38" spans="2:9" ht="81.599999999999994" customHeight="1" x14ac:dyDescent="0.3">
      <c r="B38" s="123" t="s">
        <v>174</v>
      </c>
      <c r="C38" s="92" t="s">
        <v>146</v>
      </c>
      <c r="D38" s="94" t="s">
        <v>151</v>
      </c>
      <c r="E38" s="84" t="s">
        <v>140</v>
      </c>
      <c r="F38" s="24" t="s">
        <v>363</v>
      </c>
      <c r="G38" s="117"/>
      <c r="H38" s="94" t="s">
        <v>201</v>
      </c>
      <c r="I38" s="94"/>
    </row>
    <row r="39" spans="2:9" ht="57.6" x14ac:dyDescent="0.3">
      <c r="B39" s="123"/>
      <c r="C39" s="92" t="s">
        <v>147</v>
      </c>
      <c r="D39" s="94" t="s">
        <v>152</v>
      </c>
      <c r="E39" s="84" t="s">
        <v>135</v>
      </c>
      <c r="F39" s="24" t="s">
        <v>363</v>
      </c>
      <c r="G39" s="117"/>
      <c r="H39" s="94" t="s">
        <v>351</v>
      </c>
      <c r="I39" s="94"/>
    </row>
    <row r="40" spans="2:9" ht="58.2" thickBot="1" x14ac:dyDescent="0.35">
      <c r="B40" s="123"/>
      <c r="C40" s="92" t="s">
        <v>148</v>
      </c>
      <c r="D40" s="94" t="s">
        <v>262</v>
      </c>
      <c r="E40" s="84" t="s">
        <v>153</v>
      </c>
      <c r="F40" s="79" t="s">
        <v>265</v>
      </c>
      <c r="G40" s="117"/>
      <c r="H40" s="94" t="s">
        <v>228</v>
      </c>
      <c r="I40" s="94"/>
    </row>
  </sheetData>
  <mergeCells count="12">
    <mergeCell ref="H5:I6"/>
    <mergeCell ref="G5:G24"/>
    <mergeCell ref="G25:G40"/>
    <mergeCell ref="B7:B11"/>
    <mergeCell ref="C2:F2"/>
    <mergeCell ref="C3:F3"/>
    <mergeCell ref="B38:B40"/>
    <mergeCell ref="B35:B37"/>
    <mergeCell ref="B5:F5"/>
    <mergeCell ref="B20:B24"/>
    <mergeCell ref="B25:B31"/>
    <mergeCell ref="B32:B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E38"/>
  <sheetViews>
    <sheetView tabSelected="1" topLeftCell="E2" zoomScale="75" zoomScaleNormal="75" workbookViewId="0">
      <selection activeCell="M9" sqref="M9"/>
    </sheetView>
  </sheetViews>
  <sheetFormatPr baseColWidth="10" defaultRowHeight="14.4" x14ac:dyDescent="0.3"/>
  <cols>
    <col min="1" max="1" width="9.5546875" customWidth="1"/>
    <col min="2" max="2" width="47.109375" customWidth="1"/>
    <col min="3" max="3" width="41.44140625" customWidth="1"/>
    <col min="4" max="4" width="41.33203125" customWidth="1"/>
    <col min="13" max="13" width="48.5546875" customWidth="1"/>
    <col min="18" max="18" width="11.33203125" customWidth="1"/>
    <col min="19" max="19" width="21.88671875" hidden="1" customWidth="1"/>
    <col min="30" max="30" width="11.44140625" customWidth="1"/>
    <col min="31" max="31" width="11.44140625" hidden="1" customWidth="1"/>
    <col min="32" max="33" width="11.44140625" customWidth="1"/>
    <col min="34" max="34" width="8.5546875" customWidth="1"/>
  </cols>
  <sheetData>
    <row r="2" spans="2:31" x14ac:dyDescent="0.3">
      <c r="B2" s="134" t="s">
        <v>212</v>
      </c>
      <c r="C2" s="135"/>
      <c r="D2" s="135"/>
      <c r="E2" s="135"/>
      <c r="F2" s="135"/>
      <c r="G2" s="135"/>
      <c r="H2" s="135"/>
      <c r="I2" s="135"/>
      <c r="J2" s="135"/>
      <c r="K2" s="136"/>
    </row>
    <row r="4" spans="2:31" x14ac:dyDescent="0.3">
      <c r="B4" s="140" t="str">
        <f>S4&amp;" "&amp;'VP Questions-réponses'!C3</f>
        <v>Diagramme radar de la valeur patrimoniale de l'infrastructure SALLE A TRACER</v>
      </c>
      <c r="C4" s="140"/>
      <c r="D4" s="140"/>
      <c r="S4" t="s">
        <v>219</v>
      </c>
      <c r="AE4" t="s">
        <v>214</v>
      </c>
    </row>
    <row r="5" spans="2:31" x14ac:dyDescent="0.3">
      <c r="B5" s="141"/>
      <c r="C5" s="141"/>
      <c r="D5" s="141"/>
    </row>
    <row r="6" spans="2:31" x14ac:dyDescent="0.3">
      <c r="B6" s="133"/>
      <c r="C6" s="133"/>
      <c r="D6" s="133"/>
    </row>
    <row r="7" spans="2:31" x14ac:dyDescent="0.3">
      <c r="B7" s="144" t="str">
        <f>S7&amp;" "&amp;'VP Questions-réponses'!C3</f>
        <v>Scores (/10) et appréciations des intérêts patrimoniaux de l'infrastructure SALLE A TRACER</v>
      </c>
      <c r="C7" s="145"/>
      <c r="D7" s="146"/>
      <c r="S7" t="s">
        <v>215</v>
      </c>
    </row>
    <row r="8" spans="2:31" x14ac:dyDescent="0.3">
      <c r="B8" s="40" t="str">
        <f>'VP Calculs'!B4</f>
        <v>Intérêt historique</v>
      </c>
      <c r="C8" s="49">
        <f>'VP Calculs'!G4</f>
        <v>6.0246913580246906</v>
      </c>
      <c r="D8" s="50" t="str">
        <f>IF(C8&gt;8.33333,"E",IF(C8&gt;5,"TB",IF(C8&gt;1.66666,"B",IF(C8&gt;=0,"F"))))</f>
        <v>TB</v>
      </c>
    </row>
    <row r="9" spans="2:31" x14ac:dyDescent="0.3">
      <c r="B9" s="17" t="str">
        <f>'VP Calculs'!B7</f>
        <v xml:space="preserve">Intérêt technique </v>
      </c>
      <c r="C9" s="51">
        <f>'VP Calculs'!G7</f>
        <v>3.7654320987654315</v>
      </c>
      <c r="D9" s="50" t="str">
        <f t="shared" ref="D9:D16" si="0">IF(C9&gt;8.33333,"E",IF(C9&gt;5,"TB",IF(C9&gt;1.66666,"B",IF(C9&gt;=0,"F"))))</f>
        <v>B</v>
      </c>
    </row>
    <row r="10" spans="2:31" x14ac:dyDescent="0.3">
      <c r="B10" s="17" t="str">
        <f>'VP Calculs'!B10</f>
        <v>Intérêt esthétique</v>
      </c>
      <c r="C10" s="51">
        <f>'VP Calculs'!G10</f>
        <v>3.3888888888888884</v>
      </c>
      <c r="D10" s="50" t="str">
        <f t="shared" si="0"/>
        <v>B</v>
      </c>
    </row>
    <row r="11" spans="2:31" x14ac:dyDescent="0.3">
      <c r="B11" s="17" t="str">
        <f>'VP Calculs'!B12</f>
        <v>Intérêt architectural</v>
      </c>
      <c r="C11" s="51">
        <f>'VP Calculs'!G12</f>
        <v>2.2592592592592591</v>
      </c>
      <c r="D11" s="50" t="str">
        <f t="shared" si="0"/>
        <v>B</v>
      </c>
    </row>
    <row r="12" spans="2:31" x14ac:dyDescent="0.3">
      <c r="B12" s="17" t="str">
        <f>'VP Calculs'!B14</f>
        <v xml:space="preserve">Intérêt social </v>
      </c>
      <c r="C12" s="51">
        <f>'VP Calculs'!G14</f>
        <v>5.6481481481481479</v>
      </c>
      <c r="D12" s="50" t="str">
        <f t="shared" si="0"/>
        <v>TB</v>
      </c>
    </row>
    <row r="13" spans="2:31" x14ac:dyDescent="0.3">
      <c r="B13" s="17" t="str">
        <f>'VP Calculs'!B16</f>
        <v>Intérêt savoir-faire</v>
      </c>
      <c r="C13" s="51">
        <f>'VP Calculs'!G16</f>
        <v>6.7777777777777768</v>
      </c>
      <c r="D13" s="50" t="str">
        <f t="shared" si="0"/>
        <v>TB</v>
      </c>
    </row>
    <row r="14" spans="2:31" x14ac:dyDescent="0.3">
      <c r="B14" s="17" t="str">
        <f>'VP Calculs'!B17</f>
        <v>Intérêt mémoriel et affectif</v>
      </c>
      <c r="C14" s="51">
        <f>'VP Calculs'!G17</f>
        <v>2.2592592592592591</v>
      </c>
      <c r="D14" s="50" t="str">
        <f t="shared" si="0"/>
        <v>B</v>
      </c>
    </row>
    <row r="15" spans="2:31" x14ac:dyDescent="0.3">
      <c r="B15" s="17" t="str">
        <f>'VP Calculs'!B19</f>
        <v>Intérêt urbanistique</v>
      </c>
      <c r="C15" s="51">
        <f>'VP Calculs'!G19</f>
        <v>4.5185185185185182</v>
      </c>
      <c r="D15" s="50" t="str">
        <f t="shared" si="0"/>
        <v>B</v>
      </c>
    </row>
    <row r="16" spans="2:31" x14ac:dyDescent="0.3">
      <c r="B16" s="18" t="str">
        <f>'VP Calculs'!B21</f>
        <v>Intérêt paysager</v>
      </c>
      <c r="C16" s="52">
        <f>'VP Calculs'!G21</f>
        <v>3.0123456790123453</v>
      </c>
      <c r="D16" s="50" t="str">
        <f t="shared" si="0"/>
        <v>B</v>
      </c>
    </row>
    <row r="17" spans="2:19" x14ac:dyDescent="0.3">
      <c r="B17" s="56" t="s">
        <v>204</v>
      </c>
      <c r="C17" s="57">
        <f>SUM(C8:C16)/9</f>
        <v>4.1838134430727028</v>
      </c>
      <c r="D17" s="46" t="str">
        <f>IF(C17&gt;8.33333,"E",IF(C17&gt;5,"TB",IF(C17&gt;1.66666,"B",IF(C17&gt;=0,"F"))))</f>
        <v>B</v>
      </c>
    </row>
    <row r="21" spans="2:19" ht="15" customHeight="1" x14ac:dyDescent="0.3">
      <c r="B21" s="137" t="s">
        <v>213</v>
      </c>
      <c r="C21" s="138"/>
      <c r="D21" s="138"/>
      <c r="E21" s="138"/>
      <c r="F21" s="138"/>
      <c r="G21" s="138"/>
      <c r="H21" s="138"/>
      <c r="I21" s="138"/>
      <c r="J21" s="138"/>
      <c r="K21" s="139"/>
      <c r="M21" s="129" t="s">
        <v>217</v>
      </c>
    </row>
    <row r="22" spans="2:19" x14ac:dyDescent="0.3">
      <c r="M22" s="129"/>
    </row>
    <row r="23" spans="2:19" x14ac:dyDescent="0.3">
      <c r="B23" s="142" t="str">
        <f>S23&amp;" "&amp;'PR Questions-réponses'!C3</f>
        <v>Diagramme radar du potentiel de reconversion de l'infrastructure SALLE A TRACER</v>
      </c>
      <c r="C23" s="142"/>
      <c r="D23" s="142"/>
      <c r="M23" s="129"/>
      <c r="S23" t="s">
        <v>220</v>
      </c>
    </row>
    <row r="24" spans="2:19" x14ac:dyDescent="0.3">
      <c r="B24" s="143"/>
      <c r="C24" s="143"/>
      <c r="D24" s="143"/>
      <c r="M24" s="129"/>
    </row>
    <row r="25" spans="2:19" x14ac:dyDescent="0.3">
      <c r="B25" s="133"/>
      <c r="C25" s="133"/>
      <c r="D25" s="133"/>
      <c r="M25" s="129"/>
    </row>
    <row r="26" spans="2:19" x14ac:dyDescent="0.3">
      <c r="B26" s="130" t="str">
        <f>S26&amp;" "&amp;'PR Questions-réponses'!C3</f>
        <v>Scores (/10) et appréciations des objets d'analyse du potentiel de reconversion de l'infrastructure SALLE A TRACER</v>
      </c>
      <c r="C26" s="131"/>
      <c r="D26" s="132"/>
      <c r="M26" s="129"/>
      <c r="S26" t="s">
        <v>216</v>
      </c>
    </row>
    <row r="27" spans="2:19" x14ac:dyDescent="0.3">
      <c r="B27" s="64" t="str">
        <f>'PR Calculs'!B4</f>
        <v>Accessibilité du site</v>
      </c>
      <c r="C27" s="65">
        <f>'PR Calculs'!F4</f>
        <v>9.3333333333333339</v>
      </c>
      <c r="D27" s="66" t="str">
        <f>IF(C27&gt;8.33333,"E",IF(C27&gt;5,"TB",IF(C27&gt;1.66666,"B",IF(C27&gt;=0,"F"))))</f>
        <v>E</v>
      </c>
      <c r="M27" s="129"/>
    </row>
    <row r="28" spans="2:19" x14ac:dyDescent="0.3">
      <c r="B28" s="64" t="str">
        <f>'PR Calculs'!B9</f>
        <v xml:space="preserve">Localisation de la ville </v>
      </c>
      <c r="C28" s="65">
        <f>'PR Calculs'!F9</f>
        <v>9.1666666666666661</v>
      </c>
      <c r="D28" s="66" t="str">
        <f t="shared" ref="D28:D33" si="1">IF(C28&gt;8.33333,"E",IF(C28&gt;5,"TB",IF(C28&gt;1.66666,"B",IF(C28&gt;=0,"F"))))</f>
        <v>E</v>
      </c>
      <c r="M28" s="129"/>
    </row>
    <row r="29" spans="2:19" x14ac:dyDescent="0.3">
      <c r="B29" s="64" t="str">
        <f>'PR Calculs'!B13</f>
        <v>Localisation de la zone</v>
      </c>
      <c r="C29" s="65">
        <f>'PR Calculs'!F13</f>
        <v>9.1666666666666661</v>
      </c>
      <c r="D29" s="66" t="str">
        <f t="shared" si="1"/>
        <v>E</v>
      </c>
      <c r="M29" s="129"/>
    </row>
    <row r="30" spans="2:19" x14ac:dyDescent="0.3">
      <c r="B30" s="64" t="str">
        <f>'PR Calculs'!B17</f>
        <v>Configuration au sein du site</v>
      </c>
      <c r="C30" s="65">
        <f>'PR Calculs'!F17</f>
        <v>6.666666666666667</v>
      </c>
      <c r="D30" s="66" t="str">
        <f t="shared" si="1"/>
        <v>TB</v>
      </c>
      <c r="M30" s="129"/>
    </row>
    <row r="31" spans="2:19" x14ac:dyDescent="0.3">
      <c r="B31" s="67" t="str">
        <f>'PR Calculs'!B22</f>
        <v>Caractéristiques physiques</v>
      </c>
      <c r="C31" s="68">
        <f>'PR Calculs'!F22</f>
        <v>1.9047619047619047</v>
      </c>
      <c r="D31" s="69" t="str">
        <f t="shared" si="1"/>
        <v>B</v>
      </c>
      <c r="M31" s="129"/>
    </row>
    <row r="32" spans="2:19" x14ac:dyDescent="0.3">
      <c r="B32" s="67" t="str">
        <f>'PR Calculs'!B29</f>
        <v>Caractéristiques techniques</v>
      </c>
      <c r="C32" s="68">
        <f>'PR Calculs'!F29</f>
        <v>3.3333333333333335</v>
      </c>
      <c r="D32" s="69" t="str">
        <f t="shared" si="1"/>
        <v>B</v>
      </c>
      <c r="M32" s="129"/>
    </row>
    <row r="33" spans="1:13" x14ac:dyDescent="0.3">
      <c r="B33" s="67" t="str">
        <f>'PR Calculs'!B32</f>
        <v>Caractéristiques fonctionnelles</v>
      </c>
      <c r="C33" s="68">
        <f>'PR Calculs'!F32</f>
        <v>6.666666666666667</v>
      </c>
      <c r="D33" s="69" t="str">
        <f t="shared" si="1"/>
        <v>TB</v>
      </c>
      <c r="M33" s="129"/>
    </row>
    <row r="34" spans="1:13" x14ac:dyDescent="0.3">
      <c r="B34" s="67" t="str">
        <f>'PR Calculs'!B35</f>
        <v>Caractéristiques réglementaires</v>
      </c>
      <c r="C34" s="70">
        <f>'PR Calculs'!F35</f>
        <v>2.2222222222222223</v>
      </c>
      <c r="D34" s="69" t="str">
        <f>IF(C34&gt;8.33333,"E",IF(C34&gt;5,"TB",IF(C34&gt;1.66666,"B",IF(C34&gt;=0,"F"))))</f>
        <v>B</v>
      </c>
      <c r="M34" s="129"/>
    </row>
    <row r="35" spans="1:13" x14ac:dyDescent="0.3">
      <c r="B35" s="126"/>
      <c r="C35" s="127"/>
      <c r="D35" s="128"/>
      <c r="M35" s="129"/>
    </row>
    <row r="36" spans="1:13" x14ac:dyDescent="0.3">
      <c r="B36" s="39" t="s">
        <v>204</v>
      </c>
      <c r="C36" s="53">
        <f>SUM(C27:C34)/8</f>
        <v>6.0575396825396819</v>
      </c>
      <c r="D36" s="54" t="str">
        <f>IF(C36&gt;8.33333,"E",IF(C36&gt;5,"TB",IF(C36&gt;1.66666,"B",IF(C36&gt;=0,"F"))))</f>
        <v>TB</v>
      </c>
      <c r="M36" s="129"/>
    </row>
    <row r="37" spans="1:13" ht="28.8" x14ac:dyDescent="0.3">
      <c r="A37" s="13"/>
      <c r="B37" s="71" t="s">
        <v>205</v>
      </c>
      <c r="C37" s="72">
        <f>SUM(C27:C30)/4</f>
        <v>8.5833333333333321</v>
      </c>
      <c r="D37" s="73" t="str">
        <f t="shared" ref="D37:D38" si="2">IF(C37&gt;8.33333,"E",IF(C37&gt;5,"TB",IF(C37&gt;1.66666,"B",IF(C37&gt;=0,"F"))))</f>
        <v>E</v>
      </c>
      <c r="M37" s="129"/>
    </row>
    <row r="38" spans="1:13" ht="28.8" x14ac:dyDescent="0.3">
      <c r="A38" s="13"/>
      <c r="B38" s="74" t="s">
        <v>227</v>
      </c>
      <c r="C38" s="75">
        <f>SUM(C31:C34)/4</f>
        <v>3.5317460317460316</v>
      </c>
      <c r="D38" s="76" t="str">
        <f t="shared" si="2"/>
        <v>B</v>
      </c>
      <c r="M38" s="129"/>
    </row>
  </sheetData>
  <mergeCells count="10">
    <mergeCell ref="B2:K2"/>
    <mergeCell ref="B21:K21"/>
    <mergeCell ref="B4:D5"/>
    <mergeCell ref="B23:D24"/>
    <mergeCell ref="B7:D7"/>
    <mergeCell ref="B35:D35"/>
    <mergeCell ref="M21:M38"/>
    <mergeCell ref="B26:D26"/>
    <mergeCell ref="B6:D6"/>
    <mergeCell ref="B25:D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75" zoomScaleNormal="75" workbookViewId="0"/>
  </sheetViews>
  <sheetFormatPr baseColWidth="10" defaultColWidth="28.109375" defaultRowHeight="14.4" x14ac:dyDescent="0.3"/>
  <cols>
    <col min="1" max="1" width="11.5546875" style="13" customWidth="1"/>
    <col min="2" max="2" width="20" style="13" bestFit="1" customWidth="1"/>
    <col min="3" max="3" width="28.109375" style="13"/>
    <col min="4" max="4" width="10" style="13" bestFit="1" customWidth="1"/>
    <col min="5" max="5" width="20.88671875" style="13" customWidth="1"/>
    <col min="6" max="6" width="19" style="13" customWidth="1"/>
    <col min="7" max="7" width="20.33203125" style="13" bestFit="1" customWidth="1"/>
    <col min="8" max="8" width="15.109375" style="13" customWidth="1"/>
    <col min="9" max="9" width="0.109375" style="13" customWidth="1"/>
    <col min="10" max="16384" width="28.109375" style="13"/>
  </cols>
  <sheetData>
    <row r="2" spans="2:7" x14ac:dyDescent="0.3">
      <c r="B2" s="152" t="s">
        <v>160</v>
      </c>
      <c r="C2" s="153"/>
      <c r="D2" s="153"/>
      <c r="E2" s="153"/>
      <c r="F2" s="153"/>
      <c r="G2" s="154"/>
    </row>
    <row r="3" spans="2:7" ht="28.8" x14ac:dyDescent="0.3">
      <c r="B3" s="20" t="s">
        <v>1</v>
      </c>
      <c r="C3" s="9" t="s">
        <v>15</v>
      </c>
      <c r="D3" s="9" t="s">
        <v>79</v>
      </c>
      <c r="E3" s="5" t="s">
        <v>82</v>
      </c>
      <c r="F3" s="5" t="s">
        <v>85</v>
      </c>
      <c r="G3" s="5" t="s">
        <v>150</v>
      </c>
    </row>
    <row r="4" spans="2:7" x14ac:dyDescent="0.3">
      <c r="B4" s="103" t="s">
        <v>19</v>
      </c>
      <c r="C4" s="6" t="s">
        <v>4</v>
      </c>
      <c r="D4" s="16" t="str">
        <f>'VP Questions-réponses'!F7</f>
        <v>E</v>
      </c>
      <c r="E4" s="15">
        <f>IF(D4="E",3,IF(D4="TB",2,IF(D4="B",1,IF(D4="F",0,))))</f>
        <v>3</v>
      </c>
      <c r="F4" s="148">
        <f>SUM(E4:E6)*10/9</f>
        <v>8.8888888888888893</v>
      </c>
      <c r="G4" s="155">
        <f>F4*F$37</f>
        <v>6.0246913580246906</v>
      </c>
    </row>
    <row r="5" spans="2:7" ht="28.8" x14ac:dyDescent="0.3">
      <c r="B5" s="103"/>
      <c r="C5" s="6" t="s">
        <v>80</v>
      </c>
      <c r="D5" s="16" t="str">
        <f>'VP Questions-réponses'!F8</f>
        <v>E</v>
      </c>
      <c r="E5" s="45">
        <f t="shared" ref="E5:E23" si="0">IF(D5="E",3,IF(D5="TB",2,IF(D5="B",1,IF(D5="F",0,))))</f>
        <v>3</v>
      </c>
      <c r="F5" s="155"/>
      <c r="G5" s="155"/>
    </row>
    <row r="6" spans="2:7" x14ac:dyDescent="0.3">
      <c r="B6" s="103"/>
      <c r="C6" s="6" t="s">
        <v>55</v>
      </c>
      <c r="D6" s="16" t="str">
        <f>'VP Questions-réponses'!F9</f>
        <v>TB</v>
      </c>
      <c r="E6" s="45">
        <f t="shared" si="0"/>
        <v>2</v>
      </c>
      <c r="F6" s="155"/>
      <c r="G6" s="155"/>
    </row>
    <row r="7" spans="2:7" x14ac:dyDescent="0.3">
      <c r="B7" s="103" t="s">
        <v>6</v>
      </c>
      <c r="C7" s="6" t="s">
        <v>8</v>
      </c>
      <c r="D7" s="16" t="str">
        <f>'VP Questions-réponses'!F10</f>
        <v>TB</v>
      </c>
      <c r="E7" s="45">
        <f t="shared" si="0"/>
        <v>2</v>
      </c>
      <c r="F7" s="148">
        <f>SUM(E7:E9)*10/9</f>
        <v>5.5555555555555554</v>
      </c>
      <c r="G7" s="155">
        <f>F7*F$37</f>
        <v>3.7654320987654315</v>
      </c>
    </row>
    <row r="8" spans="2:7" x14ac:dyDescent="0.3">
      <c r="B8" s="103"/>
      <c r="C8" s="6" t="s">
        <v>81</v>
      </c>
      <c r="D8" s="16" t="str">
        <f>'VP Questions-réponses'!F11</f>
        <v>B</v>
      </c>
      <c r="E8" s="45">
        <f t="shared" si="0"/>
        <v>1</v>
      </c>
      <c r="F8" s="155"/>
      <c r="G8" s="155"/>
    </row>
    <row r="9" spans="2:7" x14ac:dyDescent="0.3">
      <c r="B9" s="103"/>
      <c r="C9" s="6" t="s">
        <v>33</v>
      </c>
      <c r="D9" s="16" t="str">
        <f>'VP Questions-réponses'!F12</f>
        <v>TB</v>
      </c>
      <c r="E9" s="45">
        <f t="shared" si="0"/>
        <v>2</v>
      </c>
      <c r="F9" s="155"/>
      <c r="G9" s="155"/>
    </row>
    <row r="10" spans="2:7" x14ac:dyDescent="0.3">
      <c r="B10" s="98" t="s">
        <v>155</v>
      </c>
      <c r="C10" s="55" t="s">
        <v>10</v>
      </c>
      <c r="D10" s="16" t="str">
        <f>'VP Questions-réponses'!F13</f>
        <v>TB</v>
      </c>
      <c r="E10" s="45">
        <f t="shared" si="0"/>
        <v>2</v>
      </c>
      <c r="F10" s="147">
        <f>SUM(E10:E11)*10/6</f>
        <v>5</v>
      </c>
      <c r="G10" s="147">
        <f>F10*F$37</f>
        <v>3.3888888888888884</v>
      </c>
    </row>
    <row r="11" spans="2:7" x14ac:dyDescent="0.3">
      <c r="B11" s="100"/>
      <c r="C11" s="55" t="s">
        <v>9</v>
      </c>
      <c r="D11" s="16" t="str">
        <f>'VP Questions-réponses'!F14</f>
        <v>B</v>
      </c>
      <c r="E11" s="45">
        <f t="shared" si="0"/>
        <v>1</v>
      </c>
      <c r="F11" s="148"/>
      <c r="G11" s="148"/>
    </row>
    <row r="12" spans="2:7" x14ac:dyDescent="0.3">
      <c r="B12" s="98" t="s">
        <v>156</v>
      </c>
      <c r="C12" s="55" t="s">
        <v>40</v>
      </c>
      <c r="D12" s="16" t="str">
        <f>'VP Questions-réponses'!F15</f>
        <v>F</v>
      </c>
      <c r="E12" s="45">
        <f t="shared" si="0"/>
        <v>0</v>
      </c>
      <c r="F12" s="147">
        <f>SUM(E12:E13)*10/6</f>
        <v>3.3333333333333335</v>
      </c>
      <c r="G12" s="147">
        <f>F12*F$37</f>
        <v>2.2592592592592591</v>
      </c>
    </row>
    <row r="13" spans="2:7" x14ac:dyDescent="0.3">
      <c r="B13" s="100"/>
      <c r="C13" s="55" t="s">
        <v>5</v>
      </c>
      <c r="D13" s="16" t="str">
        <f>'VP Questions-réponses'!F16</f>
        <v>TB</v>
      </c>
      <c r="E13" s="45">
        <f t="shared" si="0"/>
        <v>2</v>
      </c>
      <c r="F13" s="148"/>
      <c r="G13" s="148"/>
    </row>
    <row r="14" spans="2:7" x14ac:dyDescent="0.3">
      <c r="B14" s="103" t="s">
        <v>11</v>
      </c>
      <c r="C14" s="6" t="s">
        <v>43</v>
      </c>
      <c r="D14" s="16" t="str">
        <f>'VP Questions-réponses'!F17</f>
        <v>TB</v>
      </c>
      <c r="E14" s="45">
        <f t="shared" si="0"/>
        <v>2</v>
      </c>
      <c r="F14" s="155">
        <f>SUM(E14:E15)*10/6</f>
        <v>8.3333333333333339</v>
      </c>
      <c r="G14" s="155">
        <f>F14*F$37</f>
        <v>5.6481481481481479</v>
      </c>
    </row>
    <row r="15" spans="2:7" x14ac:dyDescent="0.3">
      <c r="B15" s="103"/>
      <c r="C15" s="6" t="s">
        <v>14</v>
      </c>
      <c r="D15" s="16" t="str">
        <f>'VP Questions-réponses'!F18</f>
        <v>E</v>
      </c>
      <c r="E15" s="45">
        <f>IF(D15="E",3,IF(D15="TB",2,IF(D15="B",1,IF(D15="F",0,))))</f>
        <v>3</v>
      </c>
      <c r="F15" s="155"/>
      <c r="G15" s="155"/>
    </row>
    <row r="16" spans="2:7" x14ac:dyDescent="0.3">
      <c r="B16" s="6" t="s">
        <v>12</v>
      </c>
      <c r="C16" s="6" t="s">
        <v>13</v>
      </c>
      <c r="D16" s="16" t="str">
        <f>'VP Questions-réponses'!F19</f>
        <v>E</v>
      </c>
      <c r="E16" s="45">
        <f t="shared" si="0"/>
        <v>3</v>
      </c>
      <c r="F16" s="58">
        <f>E16*10/3</f>
        <v>10</v>
      </c>
      <c r="G16" s="58">
        <f>F16*F$37</f>
        <v>6.7777777777777768</v>
      </c>
    </row>
    <row r="17" spans="2:9" x14ac:dyDescent="0.3">
      <c r="B17" s="98" t="s">
        <v>221</v>
      </c>
      <c r="C17" s="6" t="s">
        <v>23</v>
      </c>
      <c r="D17" s="16" t="str">
        <f>'VP Questions-réponses'!F20</f>
        <v>B</v>
      </c>
      <c r="E17" s="45">
        <f>IF(D17="E",3,IF(D17="TB",2,IF(D17="B",1,IF(D17="F",0,))))</f>
        <v>1</v>
      </c>
      <c r="F17" s="147">
        <f>SUM(E17:E18)*10/6</f>
        <v>3.3333333333333335</v>
      </c>
      <c r="G17" s="147">
        <f>F17*F$37</f>
        <v>2.2592592592592591</v>
      </c>
    </row>
    <row r="18" spans="2:9" x14ac:dyDescent="0.3">
      <c r="B18" s="100"/>
      <c r="C18" s="77" t="s">
        <v>222</v>
      </c>
      <c r="D18" s="16" t="str">
        <f>'VP Questions-réponses'!F21</f>
        <v>B</v>
      </c>
      <c r="E18" s="78">
        <f>IF(D18="E",3,IF(D18="TB",2,IF(D18="B",1,IF(D18="F",0,))))</f>
        <v>1</v>
      </c>
      <c r="F18" s="148"/>
      <c r="G18" s="148"/>
    </row>
    <row r="19" spans="2:9" x14ac:dyDescent="0.3">
      <c r="B19" s="103" t="s">
        <v>44</v>
      </c>
      <c r="C19" s="6" t="s">
        <v>68</v>
      </c>
      <c r="D19" s="16" t="str">
        <f>'VP Questions-réponses'!F22</f>
        <v>TB</v>
      </c>
      <c r="E19" s="45">
        <f t="shared" si="0"/>
        <v>2</v>
      </c>
      <c r="F19" s="155">
        <f>SUM(E19:E20)*10/6</f>
        <v>6.666666666666667</v>
      </c>
      <c r="G19" s="155">
        <f>F19*F$37</f>
        <v>4.5185185185185182</v>
      </c>
    </row>
    <row r="20" spans="2:9" x14ac:dyDescent="0.3">
      <c r="B20" s="103"/>
      <c r="C20" s="6" t="s">
        <v>69</v>
      </c>
      <c r="D20" s="16" t="str">
        <f>'VP Questions-réponses'!F23</f>
        <v>TB</v>
      </c>
      <c r="E20" s="45">
        <f t="shared" si="0"/>
        <v>2</v>
      </c>
      <c r="F20" s="155"/>
      <c r="G20" s="155"/>
    </row>
    <row r="21" spans="2:9" x14ac:dyDescent="0.3">
      <c r="B21" s="103" t="s">
        <v>7</v>
      </c>
      <c r="C21" s="6" t="s">
        <v>53</v>
      </c>
      <c r="D21" s="16" t="str">
        <f>'VP Questions-réponses'!F24</f>
        <v>TB</v>
      </c>
      <c r="E21" s="45">
        <f t="shared" si="0"/>
        <v>2</v>
      </c>
      <c r="F21" s="155">
        <f>SUM(E21:E23)*10/9</f>
        <v>4.4444444444444446</v>
      </c>
      <c r="G21" s="155">
        <f>F21*F$37</f>
        <v>3.0123456790123453</v>
      </c>
    </row>
    <row r="22" spans="2:9" x14ac:dyDescent="0.3">
      <c r="B22" s="103"/>
      <c r="C22" s="6" t="s">
        <v>51</v>
      </c>
      <c r="D22" s="16" t="str">
        <f>'VP Questions-réponses'!F25</f>
        <v>B</v>
      </c>
      <c r="E22" s="45">
        <f t="shared" si="0"/>
        <v>1</v>
      </c>
      <c r="F22" s="155"/>
      <c r="G22" s="155"/>
    </row>
    <row r="23" spans="2:9" x14ac:dyDescent="0.3">
      <c r="B23" s="103"/>
      <c r="C23" s="6" t="s">
        <v>52</v>
      </c>
      <c r="D23" s="16" t="str">
        <f>'VP Questions-réponses'!F26</f>
        <v>B</v>
      </c>
      <c r="E23" s="45">
        <f t="shared" si="0"/>
        <v>1</v>
      </c>
      <c r="F23" s="155"/>
      <c r="G23" s="155"/>
    </row>
    <row r="25" spans="2:9" ht="16.5" customHeight="1" x14ac:dyDescent="0.3">
      <c r="B25" s="104" t="str">
        <f>I25&amp;" "&amp;'PR Questions-réponses'!C3</f>
        <v>Scores (/10) des critères de l'infrastructure SALLE A TRACER</v>
      </c>
      <c r="C25" s="105"/>
      <c r="D25" s="105"/>
      <c r="E25" s="105"/>
      <c r="F25" s="158"/>
      <c r="I25" s="13" t="s">
        <v>218</v>
      </c>
    </row>
    <row r="26" spans="2:9" x14ac:dyDescent="0.3">
      <c r="B26" s="12" t="s">
        <v>1</v>
      </c>
      <c r="C26" s="12" t="s">
        <v>15</v>
      </c>
      <c r="D26" s="8" t="s">
        <v>79</v>
      </c>
      <c r="E26" s="12" t="s">
        <v>82</v>
      </c>
      <c r="F26" s="14" t="s">
        <v>86</v>
      </c>
    </row>
    <row r="27" spans="2:9" x14ac:dyDescent="0.3">
      <c r="B27" s="10" t="s">
        <v>0</v>
      </c>
      <c r="C27" s="10" t="s">
        <v>16</v>
      </c>
      <c r="D27" s="16" t="str">
        <f>'VP Questions-réponses'!F30</f>
        <v>E</v>
      </c>
      <c r="E27" s="45">
        <f>IF(D27="E",3,IF(D27="TB",2,IF(D27="B",1,IF(D27="F",0,))))</f>
        <v>3</v>
      </c>
      <c r="F27" s="59">
        <f>E27*10/3</f>
        <v>10</v>
      </c>
    </row>
    <row r="28" spans="2:9" x14ac:dyDescent="0.3">
      <c r="B28" s="98" t="s">
        <v>17</v>
      </c>
      <c r="C28" s="6" t="s">
        <v>62</v>
      </c>
      <c r="D28" s="16" t="str">
        <f>'VP Questions-réponses'!F31</f>
        <v>E</v>
      </c>
      <c r="E28" s="45">
        <f t="shared" ref="E28:E36" si="1">IF(D28="E",3,IF(D28="TB",2,IF(D28="B",1,IF(D28="F",0,))))</f>
        <v>3</v>
      </c>
      <c r="F28" s="156">
        <f>SUM(E28:E30)*10/9</f>
        <v>8.8888888888888893</v>
      </c>
    </row>
    <row r="29" spans="2:9" x14ac:dyDescent="0.3">
      <c r="B29" s="99"/>
      <c r="C29" s="6" t="s">
        <v>70</v>
      </c>
      <c r="D29" s="16" t="str">
        <f>'VP Questions-réponses'!F32</f>
        <v>E</v>
      </c>
      <c r="E29" s="45">
        <f t="shared" si="1"/>
        <v>3</v>
      </c>
      <c r="F29" s="159"/>
    </row>
    <row r="30" spans="2:9" x14ac:dyDescent="0.3">
      <c r="B30" s="100"/>
      <c r="C30" s="6" t="s">
        <v>22</v>
      </c>
      <c r="D30" s="16" t="str">
        <f>'VP Questions-réponses'!F33</f>
        <v>TB</v>
      </c>
      <c r="E30" s="45">
        <f t="shared" si="1"/>
        <v>2</v>
      </c>
      <c r="F30" s="157"/>
    </row>
    <row r="31" spans="2:9" x14ac:dyDescent="0.3">
      <c r="B31" s="98" t="s">
        <v>18</v>
      </c>
      <c r="C31" s="6" t="s">
        <v>72</v>
      </c>
      <c r="D31" s="16" t="str">
        <f>'VP Questions-réponses'!F34</f>
        <v>E</v>
      </c>
      <c r="E31" s="45">
        <f t="shared" si="1"/>
        <v>3</v>
      </c>
      <c r="F31" s="156">
        <f>SUM(E31:E32)*10/6</f>
        <v>6.666666666666667</v>
      </c>
    </row>
    <row r="32" spans="2:9" x14ac:dyDescent="0.3">
      <c r="B32" s="100"/>
      <c r="C32" s="6" t="s">
        <v>65</v>
      </c>
      <c r="D32" s="16" t="str">
        <f>'VP Questions-réponses'!F35</f>
        <v>B</v>
      </c>
      <c r="E32" s="45">
        <f t="shared" si="1"/>
        <v>1</v>
      </c>
      <c r="F32" s="157"/>
    </row>
    <row r="33" spans="2:6" x14ac:dyDescent="0.3">
      <c r="B33" s="101" t="s">
        <v>21</v>
      </c>
      <c r="C33" s="7" t="s">
        <v>20</v>
      </c>
      <c r="D33" s="16" t="str">
        <f>'VP Questions-réponses'!F36</f>
        <v>B</v>
      </c>
      <c r="E33" s="45">
        <f t="shared" si="1"/>
        <v>1</v>
      </c>
      <c r="F33" s="156">
        <f>SUM(E33:E34)*10/6</f>
        <v>3.3333333333333335</v>
      </c>
    </row>
    <row r="34" spans="2:6" x14ac:dyDescent="0.3">
      <c r="B34" s="102"/>
      <c r="C34" s="6" t="s">
        <v>74</v>
      </c>
      <c r="D34" s="16" t="str">
        <f>'VP Questions-réponses'!F37</f>
        <v>B</v>
      </c>
      <c r="E34" s="45">
        <f t="shared" si="1"/>
        <v>1</v>
      </c>
      <c r="F34" s="157"/>
    </row>
    <row r="35" spans="2:6" x14ac:dyDescent="0.3">
      <c r="B35" s="101" t="s">
        <v>75</v>
      </c>
      <c r="C35" s="7" t="s">
        <v>76</v>
      </c>
      <c r="D35" s="16" t="str">
        <f>'VP Questions-réponses'!F38</f>
        <v>B</v>
      </c>
      <c r="E35" s="45">
        <f t="shared" si="1"/>
        <v>1</v>
      </c>
      <c r="F35" s="156">
        <f>SUM(E35:E36)*10/6</f>
        <v>5</v>
      </c>
    </row>
    <row r="36" spans="2:6" x14ac:dyDescent="0.3">
      <c r="B36" s="102"/>
      <c r="C36" s="6" t="s">
        <v>77</v>
      </c>
      <c r="D36" s="16" t="str">
        <f>'VP Questions-réponses'!F39</f>
        <v>TB</v>
      </c>
      <c r="E36" s="45">
        <f t="shared" si="1"/>
        <v>2</v>
      </c>
      <c r="F36" s="157"/>
    </row>
    <row r="37" spans="2:6" x14ac:dyDescent="0.3">
      <c r="B37" s="149" t="s">
        <v>83</v>
      </c>
      <c r="C37" s="150"/>
      <c r="D37" s="150"/>
      <c r="E37" s="151"/>
      <c r="F37" s="63">
        <f>SUM(F27:F36)/50</f>
        <v>0.6777777777777777</v>
      </c>
    </row>
  </sheetData>
  <mergeCells count="35">
    <mergeCell ref="F33:F34"/>
    <mergeCell ref="F35:F36"/>
    <mergeCell ref="B35:B36"/>
    <mergeCell ref="G21:G23"/>
    <mergeCell ref="B25:F25"/>
    <mergeCell ref="B28:B30"/>
    <mergeCell ref="B31:B32"/>
    <mergeCell ref="B33:B34"/>
    <mergeCell ref="F28:F30"/>
    <mergeCell ref="B21:B23"/>
    <mergeCell ref="F21:F23"/>
    <mergeCell ref="F31:F32"/>
    <mergeCell ref="B4:B6"/>
    <mergeCell ref="B7:B9"/>
    <mergeCell ref="B14:B15"/>
    <mergeCell ref="B19:B20"/>
    <mergeCell ref="F19:F20"/>
    <mergeCell ref="B17:B18"/>
    <mergeCell ref="F17:F18"/>
    <mergeCell ref="G17:G18"/>
    <mergeCell ref="B37:E37"/>
    <mergeCell ref="B2:G2"/>
    <mergeCell ref="G4:G6"/>
    <mergeCell ref="G7:G9"/>
    <mergeCell ref="G14:G15"/>
    <mergeCell ref="F4:F6"/>
    <mergeCell ref="B10:B11"/>
    <mergeCell ref="B12:B13"/>
    <mergeCell ref="F10:F11"/>
    <mergeCell ref="F12:F13"/>
    <mergeCell ref="G10:G11"/>
    <mergeCell ref="G12:G13"/>
    <mergeCell ref="G19:G20"/>
    <mergeCell ref="F7:F9"/>
    <mergeCell ref="F14:F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37"/>
  <sheetViews>
    <sheetView zoomScale="75" zoomScaleNormal="75" workbookViewId="0"/>
  </sheetViews>
  <sheetFormatPr baseColWidth="10" defaultColWidth="11.44140625" defaultRowHeight="14.4" x14ac:dyDescent="0.3"/>
  <cols>
    <col min="1" max="1" width="11.44140625" style="35"/>
    <col min="2" max="2" width="26.33203125" style="35" bestFit="1" customWidth="1"/>
    <col min="3" max="3" width="32" style="35" bestFit="1" customWidth="1"/>
    <col min="4" max="4" width="10" style="35" bestFit="1" customWidth="1"/>
    <col min="5" max="5" width="18.44140625" style="35" customWidth="1"/>
    <col min="6" max="6" width="18.33203125" style="35" bestFit="1" customWidth="1"/>
    <col min="7" max="16384" width="11.44140625" style="35"/>
  </cols>
  <sheetData>
    <row r="2" spans="2:6" ht="15" customHeight="1" x14ac:dyDescent="0.3">
      <c r="B2" s="160" t="s">
        <v>130</v>
      </c>
      <c r="C2" s="161"/>
      <c r="D2" s="161"/>
      <c r="E2" s="161"/>
      <c r="F2" s="162"/>
    </row>
    <row r="3" spans="2:6" x14ac:dyDescent="0.3">
      <c r="B3" s="27" t="s">
        <v>128</v>
      </c>
      <c r="C3" s="32" t="s">
        <v>129</v>
      </c>
      <c r="D3" s="34" t="s">
        <v>79</v>
      </c>
      <c r="E3" s="28" t="s">
        <v>82</v>
      </c>
      <c r="F3" s="28" t="s">
        <v>132</v>
      </c>
    </row>
    <row r="4" spans="2:6" x14ac:dyDescent="0.3">
      <c r="B4" s="118" t="s">
        <v>133</v>
      </c>
      <c r="C4" s="29" t="s">
        <v>87</v>
      </c>
      <c r="D4" s="36" t="str">
        <f>'PR Questions-réponses'!F7</f>
        <v>E</v>
      </c>
      <c r="E4" s="36">
        <f>IF(D4="E",3,IF(D4="TB",2,IF(D4="B",1,IF(D4="F",0,))))</f>
        <v>3</v>
      </c>
      <c r="F4" s="109">
        <f>SUM(E4:E8)*10/15</f>
        <v>9.3333333333333339</v>
      </c>
    </row>
    <row r="5" spans="2:6" x14ac:dyDescent="0.3">
      <c r="B5" s="119"/>
      <c r="C5" s="29" t="s">
        <v>88</v>
      </c>
      <c r="D5" s="36" t="str">
        <f>'PR Questions-réponses'!F8</f>
        <v>TB</v>
      </c>
      <c r="E5" s="36">
        <f t="shared" ref="E5:E37" si="0">IF(D5="E",3,IF(D5="TB",2,IF(D5="B",1,IF(D5="F",0,))))</f>
        <v>2</v>
      </c>
      <c r="F5" s="163"/>
    </row>
    <row r="6" spans="2:6" x14ac:dyDescent="0.3">
      <c r="B6" s="119"/>
      <c r="C6" s="29" t="s">
        <v>89</v>
      </c>
      <c r="D6" s="36" t="str">
        <f>'PR Questions-réponses'!F9</f>
        <v>E</v>
      </c>
      <c r="E6" s="36">
        <f t="shared" si="0"/>
        <v>3</v>
      </c>
      <c r="F6" s="163"/>
    </row>
    <row r="7" spans="2:6" x14ac:dyDescent="0.3">
      <c r="B7" s="119"/>
      <c r="C7" s="29" t="s">
        <v>92</v>
      </c>
      <c r="D7" s="36" t="str">
        <f>'PR Questions-réponses'!F10</f>
        <v>E</v>
      </c>
      <c r="E7" s="36">
        <f t="shared" si="0"/>
        <v>3</v>
      </c>
      <c r="F7" s="163"/>
    </row>
    <row r="8" spans="2:6" x14ac:dyDescent="0.3">
      <c r="B8" s="120"/>
      <c r="C8" s="29" t="s">
        <v>94</v>
      </c>
      <c r="D8" s="36" t="str">
        <f>'PR Questions-réponses'!F11</f>
        <v>E</v>
      </c>
      <c r="E8" s="36">
        <f t="shared" si="0"/>
        <v>3</v>
      </c>
      <c r="F8" s="164"/>
    </row>
    <row r="9" spans="2:6" ht="15" customHeight="1" x14ac:dyDescent="0.3">
      <c r="B9" s="118" t="s">
        <v>149</v>
      </c>
      <c r="C9" s="29" t="s">
        <v>96</v>
      </c>
      <c r="D9" s="36" t="str">
        <f>'PR Questions-réponses'!F12</f>
        <v>E</v>
      </c>
      <c r="E9" s="36">
        <f t="shared" si="0"/>
        <v>3</v>
      </c>
      <c r="F9" s="109">
        <f>SUM(E9:E12)*10/12</f>
        <v>9.1666666666666661</v>
      </c>
    </row>
    <row r="10" spans="2:6" x14ac:dyDescent="0.3">
      <c r="B10" s="119"/>
      <c r="C10" s="29" t="s">
        <v>98</v>
      </c>
      <c r="D10" s="36" t="str">
        <f>'PR Questions-réponses'!F13</f>
        <v>TB</v>
      </c>
      <c r="E10" s="36">
        <f t="shared" si="0"/>
        <v>2</v>
      </c>
      <c r="F10" s="163"/>
    </row>
    <row r="11" spans="2:6" x14ac:dyDescent="0.3">
      <c r="B11" s="119"/>
      <c r="C11" s="29" t="s">
        <v>99</v>
      </c>
      <c r="D11" s="36" t="str">
        <f>'PR Questions-réponses'!F14</f>
        <v>E</v>
      </c>
      <c r="E11" s="36">
        <f t="shared" si="0"/>
        <v>3</v>
      </c>
      <c r="F11" s="163"/>
    </row>
    <row r="12" spans="2:6" x14ac:dyDescent="0.3">
      <c r="B12" s="119"/>
      <c r="C12" s="25" t="s">
        <v>100</v>
      </c>
      <c r="D12" s="36" t="str">
        <f>'PR Questions-réponses'!F15</f>
        <v>E</v>
      </c>
      <c r="E12" s="36">
        <f t="shared" si="0"/>
        <v>3</v>
      </c>
      <c r="F12" s="163"/>
    </row>
    <row r="13" spans="2:6" x14ac:dyDescent="0.3">
      <c r="B13" s="123" t="s">
        <v>101</v>
      </c>
      <c r="C13" s="29" t="s">
        <v>102</v>
      </c>
      <c r="D13" s="36" t="str">
        <f>'PR Questions-réponses'!F16</f>
        <v>E</v>
      </c>
      <c r="E13" s="36">
        <f t="shared" si="0"/>
        <v>3</v>
      </c>
      <c r="F13" s="109">
        <f>SUM(E13:E16)*10/12</f>
        <v>9.1666666666666661</v>
      </c>
    </row>
    <row r="14" spans="2:6" x14ac:dyDescent="0.3">
      <c r="B14" s="123"/>
      <c r="C14" s="29" t="s">
        <v>104</v>
      </c>
      <c r="D14" s="36" t="str">
        <f>'PR Questions-réponses'!F17</f>
        <v>TB</v>
      </c>
      <c r="E14" s="36">
        <f t="shared" si="0"/>
        <v>2</v>
      </c>
      <c r="F14" s="163"/>
    </row>
    <row r="15" spans="2:6" x14ac:dyDescent="0.3">
      <c r="B15" s="123"/>
      <c r="C15" s="29" t="s">
        <v>99</v>
      </c>
      <c r="D15" s="36" t="str">
        <f>'PR Questions-réponses'!F18</f>
        <v>E</v>
      </c>
      <c r="E15" s="36">
        <f t="shared" si="0"/>
        <v>3</v>
      </c>
      <c r="F15" s="163"/>
    </row>
    <row r="16" spans="2:6" x14ac:dyDescent="0.3">
      <c r="B16" s="123"/>
      <c r="C16" s="25" t="s">
        <v>100</v>
      </c>
      <c r="D16" s="36" t="str">
        <f>'PR Questions-réponses'!F19</f>
        <v>E</v>
      </c>
      <c r="E16" s="36">
        <f t="shared" si="0"/>
        <v>3</v>
      </c>
      <c r="F16" s="163"/>
    </row>
    <row r="17" spans="2:6" x14ac:dyDescent="0.3">
      <c r="B17" s="118" t="s">
        <v>134</v>
      </c>
      <c r="C17" s="25" t="s">
        <v>106</v>
      </c>
      <c r="D17" s="36" t="str">
        <f>'PR Questions-réponses'!F20</f>
        <v>TB</v>
      </c>
      <c r="E17" s="36">
        <f t="shared" si="0"/>
        <v>2</v>
      </c>
      <c r="F17" s="109">
        <f>SUM(E17:E21)*10/15</f>
        <v>6.666666666666667</v>
      </c>
    </row>
    <row r="18" spans="2:6" x14ac:dyDescent="0.3">
      <c r="B18" s="119"/>
      <c r="C18" s="41" t="s">
        <v>138</v>
      </c>
      <c r="D18" s="36" t="str">
        <f>'PR Questions-réponses'!F21</f>
        <v>B</v>
      </c>
      <c r="E18" s="36">
        <f t="shared" si="0"/>
        <v>1</v>
      </c>
      <c r="F18" s="163"/>
    </row>
    <row r="19" spans="2:6" x14ac:dyDescent="0.3">
      <c r="B19" s="119"/>
      <c r="C19" s="25" t="s">
        <v>108</v>
      </c>
      <c r="D19" s="36" t="str">
        <f>'PR Questions-réponses'!F22</f>
        <v>E</v>
      </c>
      <c r="E19" s="36">
        <f t="shared" si="0"/>
        <v>3</v>
      </c>
      <c r="F19" s="163"/>
    </row>
    <row r="20" spans="2:6" x14ac:dyDescent="0.3">
      <c r="B20" s="119"/>
      <c r="C20" s="25" t="s">
        <v>109</v>
      </c>
      <c r="D20" s="36" t="str">
        <f>'PR Questions-réponses'!F23</f>
        <v>E</v>
      </c>
      <c r="E20" s="36">
        <f t="shared" si="0"/>
        <v>3</v>
      </c>
      <c r="F20" s="163"/>
    </row>
    <row r="21" spans="2:6" x14ac:dyDescent="0.3">
      <c r="B21" s="120"/>
      <c r="C21" s="30" t="s">
        <v>110</v>
      </c>
      <c r="D21" s="36" t="str">
        <f>'PR Questions-réponses'!F24</f>
        <v>B</v>
      </c>
      <c r="E21" s="36">
        <f t="shared" si="0"/>
        <v>1</v>
      </c>
      <c r="F21" s="164"/>
    </row>
    <row r="22" spans="2:6" x14ac:dyDescent="0.3">
      <c r="B22" s="118" t="s">
        <v>111</v>
      </c>
      <c r="C22" s="31" t="s">
        <v>112</v>
      </c>
      <c r="D22" s="36" t="str">
        <f>'PR Questions-réponses'!F25</f>
        <v>F</v>
      </c>
      <c r="E22" s="36">
        <f t="shared" si="0"/>
        <v>0</v>
      </c>
      <c r="F22" s="109">
        <f>SUM(E22:E28)*10/21</f>
        <v>1.9047619047619047</v>
      </c>
    </row>
    <row r="23" spans="2:6" x14ac:dyDescent="0.3">
      <c r="B23" s="119"/>
      <c r="C23" s="31" t="s">
        <v>114</v>
      </c>
      <c r="D23" s="36" t="str">
        <f>'PR Questions-réponses'!F26</f>
        <v>F</v>
      </c>
      <c r="E23" s="36">
        <f t="shared" si="0"/>
        <v>0</v>
      </c>
      <c r="F23" s="163"/>
    </row>
    <row r="24" spans="2:6" x14ac:dyDescent="0.3">
      <c r="B24" s="119"/>
      <c r="C24" s="31" t="s">
        <v>115</v>
      </c>
      <c r="D24" s="36" t="str">
        <f>'PR Questions-réponses'!F27</f>
        <v>B</v>
      </c>
      <c r="E24" s="36">
        <f t="shared" si="0"/>
        <v>1</v>
      </c>
      <c r="F24" s="163"/>
    </row>
    <row r="25" spans="2:6" x14ac:dyDescent="0.3">
      <c r="B25" s="119"/>
      <c r="C25" s="31" t="s">
        <v>117</v>
      </c>
      <c r="D25" s="36" t="str">
        <f>'PR Questions-réponses'!F28</f>
        <v>F</v>
      </c>
      <c r="E25" s="36">
        <f t="shared" si="0"/>
        <v>0</v>
      </c>
      <c r="F25" s="163"/>
    </row>
    <row r="26" spans="2:6" x14ac:dyDescent="0.3">
      <c r="B26" s="119"/>
      <c r="C26" s="31" t="s">
        <v>118</v>
      </c>
      <c r="D26" s="36" t="str">
        <f>'PR Questions-réponses'!F29</f>
        <v>F</v>
      </c>
      <c r="E26" s="36">
        <f t="shared" si="0"/>
        <v>0</v>
      </c>
      <c r="F26" s="163"/>
    </row>
    <row r="27" spans="2:6" x14ac:dyDescent="0.3">
      <c r="B27" s="119"/>
      <c r="C27" s="31" t="s">
        <v>139</v>
      </c>
      <c r="D27" s="36" t="str">
        <f>'PR Questions-réponses'!F30</f>
        <v>B</v>
      </c>
      <c r="E27" s="36">
        <f t="shared" si="0"/>
        <v>1</v>
      </c>
      <c r="F27" s="163"/>
    </row>
    <row r="28" spans="2:6" x14ac:dyDescent="0.3">
      <c r="B28" s="120"/>
      <c r="C28" s="31" t="s">
        <v>142</v>
      </c>
      <c r="D28" s="36" t="str">
        <f>'PR Questions-réponses'!F31</f>
        <v>TB</v>
      </c>
      <c r="E28" s="36">
        <f t="shared" si="0"/>
        <v>2</v>
      </c>
      <c r="F28" s="164"/>
    </row>
    <row r="29" spans="2:6" ht="28.8" x14ac:dyDescent="0.3">
      <c r="B29" s="118" t="s">
        <v>143</v>
      </c>
      <c r="C29" s="25" t="s">
        <v>120</v>
      </c>
      <c r="D29" s="36" t="str">
        <f>'PR Questions-réponses'!F32</f>
        <v>F</v>
      </c>
      <c r="E29" s="36">
        <f>IF(D29="E",3,IF(D29="TB",2,IF(D29="B",1,IF(D29="F",0,))))</f>
        <v>0</v>
      </c>
      <c r="F29" s="109">
        <f>SUM(E29:E31)*10/9</f>
        <v>3.3333333333333335</v>
      </c>
    </row>
    <row r="30" spans="2:6" x14ac:dyDescent="0.3">
      <c r="B30" s="119"/>
      <c r="C30" s="41" t="s">
        <v>144</v>
      </c>
      <c r="D30" s="36" t="str">
        <f>'PR Questions-réponses'!F33</f>
        <v>E</v>
      </c>
      <c r="E30" s="36">
        <f t="shared" si="0"/>
        <v>3</v>
      </c>
      <c r="F30" s="163"/>
    </row>
    <row r="31" spans="2:6" x14ac:dyDescent="0.3">
      <c r="B31" s="120"/>
      <c r="C31" s="41" t="s">
        <v>145</v>
      </c>
      <c r="D31" s="36" t="str">
        <f>'PR Questions-réponses'!F34</f>
        <v>F</v>
      </c>
      <c r="E31" s="36">
        <f t="shared" si="0"/>
        <v>0</v>
      </c>
      <c r="F31" s="164"/>
    </row>
    <row r="32" spans="2:6" x14ac:dyDescent="0.3">
      <c r="B32" s="123" t="s">
        <v>122</v>
      </c>
      <c r="C32" s="25" t="s">
        <v>123</v>
      </c>
      <c r="D32" s="36" t="str">
        <f>'PR Questions-réponses'!F35</f>
        <v>E</v>
      </c>
      <c r="E32" s="36">
        <f t="shared" si="0"/>
        <v>3</v>
      </c>
      <c r="F32" s="109">
        <f>SUM(E32:E34)*10/9</f>
        <v>6.666666666666667</v>
      </c>
    </row>
    <row r="33" spans="2:6" x14ac:dyDescent="0.3">
      <c r="B33" s="123"/>
      <c r="C33" s="25" t="s">
        <v>124</v>
      </c>
      <c r="D33" s="36" t="str">
        <f>'PR Questions-réponses'!F36</f>
        <v>TB</v>
      </c>
      <c r="E33" s="36">
        <f t="shared" si="0"/>
        <v>2</v>
      </c>
      <c r="F33" s="163"/>
    </row>
    <row r="34" spans="2:6" x14ac:dyDescent="0.3">
      <c r="B34" s="123"/>
      <c r="C34" s="25" t="s">
        <v>125</v>
      </c>
      <c r="D34" s="48" t="str">
        <f>'PR Questions-réponses'!F37</f>
        <v>B</v>
      </c>
      <c r="E34" s="48">
        <f t="shared" si="0"/>
        <v>1</v>
      </c>
      <c r="F34" s="163"/>
    </row>
    <row r="35" spans="2:6" x14ac:dyDescent="0.3">
      <c r="B35" s="123" t="s">
        <v>174</v>
      </c>
      <c r="C35" s="47" t="s">
        <v>146</v>
      </c>
      <c r="D35" s="36" t="str">
        <f>'PR Questions-réponses'!F38</f>
        <v>F</v>
      </c>
      <c r="E35" s="36">
        <f t="shared" si="0"/>
        <v>0</v>
      </c>
      <c r="F35" s="121">
        <f>SUM(E35:E37)*10/9</f>
        <v>2.2222222222222223</v>
      </c>
    </row>
    <row r="36" spans="2:6" x14ac:dyDescent="0.3">
      <c r="B36" s="123"/>
      <c r="C36" s="47" t="s">
        <v>147</v>
      </c>
      <c r="D36" s="36" t="str">
        <f>'PR Questions-réponses'!F39</f>
        <v>F</v>
      </c>
      <c r="E36" s="36">
        <f t="shared" si="0"/>
        <v>0</v>
      </c>
      <c r="F36" s="121"/>
    </row>
    <row r="37" spans="2:6" x14ac:dyDescent="0.3">
      <c r="B37" s="123"/>
      <c r="C37" s="47" t="s">
        <v>148</v>
      </c>
      <c r="D37" s="36" t="str">
        <f>'PR Questions-réponses'!F40</f>
        <v>TB</v>
      </c>
      <c r="E37" s="36">
        <f t="shared" si="0"/>
        <v>2</v>
      </c>
      <c r="F37" s="121"/>
    </row>
  </sheetData>
  <mergeCells count="17">
    <mergeCell ref="B35:B37"/>
    <mergeCell ref="F35:F37"/>
    <mergeCell ref="B9:B12"/>
    <mergeCell ref="B13:B16"/>
    <mergeCell ref="F9:F12"/>
    <mergeCell ref="F13:F16"/>
    <mergeCell ref="B32:B34"/>
    <mergeCell ref="B2:F2"/>
    <mergeCell ref="F4:F8"/>
    <mergeCell ref="F17:F21"/>
    <mergeCell ref="F32:F34"/>
    <mergeCell ref="B4:B8"/>
    <mergeCell ref="B17:B21"/>
    <mergeCell ref="B22:B28"/>
    <mergeCell ref="F22:F28"/>
    <mergeCell ref="B29:B31"/>
    <mergeCell ref="F29:F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Mode d'emploi</vt:lpstr>
      <vt:lpstr>VP Questions-réponses</vt:lpstr>
      <vt:lpstr>PR Questions-réponses</vt:lpstr>
      <vt:lpstr>Résultats</vt:lpstr>
      <vt:lpstr>VP Calculs</vt:lpstr>
      <vt:lpstr>PR Calculs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2021-03-16T21:51:45Z</dcterms:modified>
</cp:coreProperties>
</file>