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fe25b5e3252a9f/Bureau/TFE/"/>
    </mc:Choice>
  </mc:AlternateContent>
  <xr:revisionPtr revIDLastSave="168" documentId="14_{10B9D307-7644-4950-9703-5DEBF978A8D0}" xr6:coauthVersionLast="46" xr6:coauthVersionMax="46" xr10:uidLastSave="{AE9CF4DE-8C3C-49BF-B75C-48A2D4D4C84A}"/>
  <bookViews>
    <workbookView xWindow="-96" yWindow="-96" windowWidth="19392" windowHeight="10392" activeTab="3" xr2:uid="{2E042506-D093-4787-8461-868E3053D283}"/>
  </bookViews>
  <sheets>
    <sheet name="Exploitations" sheetId="1" r:id="rId1"/>
    <sheet name="TC - Protocoles" sheetId="8" r:id="rId2"/>
    <sheet name="TC - Saisonnalité" sheetId="5" r:id="rId3"/>
    <sheet name="TC - Parité" sheetId="6" r:id="rId4"/>
    <sheet name="TC - Protocole x Saisonnalité" sheetId="3" r:id="rId5"/>
    <sheet name="TC - Protocole x Parité" sheetId="4" r:id="rId6"/>
  </sheets>
  <definedNames>
    <definedName name="_xlchart.v1.0" hidden="1">'TC - Protocoles'!$H$40:$K$40</definedName>
    <definedName name="_xlchart.v1.1" hidden="1">'TC - Protocoles'!$H$41:$K$41</definedName>
    <definedName name="_xlchart.v1.10" hidden="1">'TC - Protocoles'!$R$8:$R$27</definedName>
    <definedName name="_xlchart.v1.11" hidden="1">'TC - Protocoles'!$H$40:$K$40</definedName>
    <definedName name="_xlchart.v1.12" hidden="1">'TC - Protocoles'!$H$41:$K$41</definedName>
    <definedName name="_xlchart.v1.13" hidden="1">'TC - Protocoles'!$H$42:$K$42</definedName>
    <definedName name="_xlchart.v1.14" hidden="1">'TC - Protocoles'!$N$34</definedName>
    <definedName name="_xlchart.v1.15" hidden="1">'TC - Protocoles'!$N$34</definedName>
    <definedName name="_xlchart.v1.16" hidden="1">'TC - Protocoles'!$H$40:$K$40</definedName>
    <definedName name="_xlchart.v1.17" hidden="1">'TC - Protocoles'!$H$40:$K$41</definedName>
    <definedName name="_xlchart.v1.18" hidden="1">'TC - Protocoles'!$H$41:$K$41</definedName>
    <definedName name="_xlchart.v1.19" hidden="1">'TC - Protocoles'!$H$42:$K$42</definedName>
    <definedName name="_xlchart.v1.2" hidden="1">'TC - Protocoles'!$H$42:$K$42</definedName>
    <definedName name="_xlchart.v1.20" hidden="1">'TC - Protocoles'!$H$43:$K$43</definedName>
    <definedName name="_xlchart.v1.21" hidden="1">'TC - Protocoles'!$H$44:$K$44</definedName>
    <definedName name="_xlchart.v1.22" hidden="1">'TC - Protocoles'!$N$34</definedName>
    <definedName name="_xlchart.v1.3" hidden="1">'TC - Protocoles'!$N$34</definedName>
    <definedName name="_xlchart.v1.4" hidden="1">'TC - Protocoles'!$H$31:$K$32</definedName>
    <definedName name="_xlchart.v1.5" hidden="1">'TC - Protocoles'!$H$40:$K$41</definedName>
    <definedName name="_xlchart.v1.6" hidden="1">'TC - Protocoles'!$O$28:$R$28</definedName>
    <definedName name="_xlchart.v1.7" hidden="1">'TC - Protocoles'!$O$8:$O$27</definedName>
    <definedName name="_xlchart.v1.8" hidden="1">'TC - Protocoles'!$P$8:$P$27</definedName>
    <definedName name="_xlchart.v1.9" hidden="1">'TC - Protocoles'!$Q$8:$Q$27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6" l="1"/>
  <c r="I45" i="5"/>
  <c r="I44" i="8"/>
  <c r="J44" i="8"/>
  <c r="K44" i="8"/>
  <c r="H44" i="8"/>
  <c r="I43" i="8"/>
  <c r="J43" i="8"/>
  <c r="K43" i="8"/>
  <c r="H43" i="8"/>
  <c r="N34" i="8"/>
  <c r="I42" i="8"/>
  <c r="J42" i="8"/>
  <c r="K42" i="8"/>
  <c r="H42" i="8"/>
  <c r="I38" i="8"/>
  <c r="J45" i="6"/>
  <c r="K45" i="6"/>
  <c r="L45" i="6"/>
  <c r="M45" i="6"/>
  <c r="I45" i="6"/>
  <c r="J42" i="6"/>
  <c r="F48" i="6"/>
  <c r="C47" i="6"/>
  <c r="D47" i="6"/>
  <c r="E47" i="6"/>
  <c r="F47" i="6"/>
  <c r="B47" i="6"/>
  <c r="E28" i="6"/>
  <c r="F28" i="6"/>
  <c r="E29" i="6"/>
  <c r="F29" i="6"/>
  <c r="E30" i="6"/>
  <c r="F30" i="6"/>
  <c r="E31" i="6"/>
  <c r="F31" i="6"/>
  <c r="E32" i="6"/>
  <c r="F32" i="6"/>
  <c r="E33" i="6"/>
  <c r="F33" i="6"/>
  <c r="E34" i="6"/>
  <c r="F34" i="6"/>
  <c r="E35" i="6"/>
  <c r="F35" i="6"/>
  <c r="E36" i="6"/>
  <c r="F36" i="6"/>
  <c r="E37" i="6"/>
  <c r="F37" i="6"/>
  <c r="E38" i="6"/>
  <c r="F38" i="6"/>
  <c r="E39" i="6"/>
  <c r="F39" i="6"/>
  <c r="E40" i="6"/>
  <c r="F40" i="6"/>
  <c r="E41" i="6"/>
  <c r="F41" i="6"/>
  <c r="E42" i="6"/>
  <c r="F42" i="6"/>
  <c r="E43" i="6"/>
  <c r="F43" i="6"/>
  <c r="E44" i="6"/>
  <c r="F44" i="6"/>
  <c r="E45" i="6"/>
  <c r="F45" i="6"/>
  <c r="E46" i="6"/>
  <c r="F46" i="6"/>
  <c r="F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C27" i="6"/>
  <c r="D27" i="6"/>
  <c r="E27" i="6"/>
  <c r="B27" i="6"/>
  <c r="N37" i="6"/>
  <c r="K36" i="6"/>
  <c r="L36" i="6"/>
  <c r="M36" i="6"/>
  <c r="N36" i="6"/>
  <c r="J36" i="6"/>
  <c r="I42" i="5"/>
  <c r="J42" i="5"/>
  <c r="K42" i="5"/>
  <c r="H42" i="5"/>
  <c r="I39" i="5"/>
  <c r="E49" i="5"/>
  <c r="C48" i="5"/>
  <c r="D48" i="5"/>
  <c r="E48" i="5"/>
  <c r="B48" i="5"/>
  <c r="B29" i="5"/>
  <c r="C29" i="5"/>
  <c r="D29" i="5"/>
  <c r="E29" i="5"/>
  <c r="B30" i="5"/>
  <c r="C30" i="5"/>
  <c r="D30" i="5"/>
  <c r="E30" i="5"/>
  <c r="B31" i="5"/>
  <c r="C31" i="5"/>
  <c r="D31" i="5"/>
  <c r="E31" i="5"/>
  <c r="B32" i="5"/>
  <c r="C32" i="5"/>
  <c r="D32" i="5"/>
  <c r="E32" i="5"/>
  <c r="B33" i="5"/>
  <c r="C33" i="5"/>
  <c r="D33" i="5"/>
  <c r="E33" i="5"/>
  <c r="B34" i="5"/>
  <c r="C34" i="5"/>
  <c r="D34" i="5"/>
  <c r="E34" i="5"/>
  <c r="B35" i="5"/>
  <c r="C35" i="5"/>
  <c r="D35" i="5"/>
  <c r="E35" i="5"/>
  <c r="B36" i="5"/>
  <c r="C36" i="5"/>
  <c r="D36" i="5"/>
  <c r="E36" i="5"/>
  <c r="B37" i="5"/>
  <c r="C37" i="5"/>
  <c r="D37" i="5"/>
  <c r="E37" i="5"/>
  <c r="B38" i="5"/>
  <c r="C38" i="5"/>
  <c r="D38" i="5"/>
  <c r="E38" i="5"/>
  <c r="B39" i="5"/>
  <c r="C39" i="5"/>
  <c r="D39" i="5"/>
  <c r="E39" i="5"/>
  <c r="B40" i="5"/>
  <c r="C40" i="5"/>
  <c r="D40" i="5"/>
  <c r="E40" i="5"/>
  <c r="B41" i="5"/>
  <c r="C41" i="5"/>
  <c r="D41" i="5"/>
  <c r="E41" i="5"/>
  <c r="B42" i="5"/>
  <c r="C42" i="5"/>
  <c r="D42" i="5"/>
  <c r="E42" i="5"/>
  <c r="B43" i="5"/>
  <c r="C43" i="5"/>
  <c r="D43" i="5"/>
  <c r="E43" i="5"/>
  <c r="B44" i="5"/>
  <c r="C44" i="5"/>
  <c r="D44" i="5"/>
  <c r="E44" i="5"/>
  <c r="B45" i="5"/>
  <c r="C45" i="5"/>
  <c r="D45" i="5"/>
  <c r="E45" i="5"/>
  <c r="B46" i="5"/>
  <c r="C46" i="5"/>
  <c r="D46" i="5"/>
  <c r="E46" i="5"/>
  <c r="B47" i="5"/>
  <c r="C47" i="5"/>
  <c r="D47" i="5"/>
  <c r="E47" i="5"/>
  <c r="C28" i="5"/>
  <c r="D28" i="5"/>
  <c r="E28" i="5"/>
  <c r="B28" i="5"/>
  <c r="E47" i="8"/>
  <c r="L33" i="5"/>
  <c r="J32" i="5"/>
  <c r="K32" i="5"/>
  <c r="L32" i="5"/>
  <c r="I32" i="5"/>
  <c r="O28" i="8"/>
  <c r="P28" i="8"/>
  <c r="Q28" i="8"/>
  <c r="R28" i="8"/>
  <c r="O9" i="8"/>
  <c r="P9" i="8"/>
  <c r="Q9" i="8"/>
  <c r="R9" i="8"/>
  <c r="O10" i="8"/>
  <c r="P10" i="8"/>
  <c r="Q10" i="8"/>
  <c r="R10" i="8"/>
  <c r="O11" i="8"/>
  <c r="P11" i="8"/>
  <c r="Q11" i="8"/>
  <c r="R11" i="8"/>
  <c r="O12" i="8"/>
  <c r="P12" i="8"/>
  <c r="Q12" i="8"/>
  <c r="R12" i="8"/>
  <c r="O13" i="8"/>
  <c r="P13" i="8"/>
  <c r="Q13" i="8"/>
  <c r="R13" i="8"/>
  <c r="O14" i="8"/>
  <c r="P14" i="8"/>
  <c r="Q14" i="8"/>
  <c r="R14" i="8"/>
  <c r="O15" i="8"/>
  <c r="P15" i="8"/>
  <c r="Q15" i="8"/>
  <c r="R15" i="8"/>
  <c r="O16" i="8"/>
  <c r="P16" i="8"/>
  <c r="Q16" i="8"/>
  <c r="R16" i="8"/>
  <c r="O17" i="8"/>
  <c r="P17" i="8"/>
  <c r="Q17" i="8"/>
  <c r="R17" i="8"/>
  <c r="O18" i="8"/>
  <c r="P18" i="8"/>
  <c r="O19" i="8"/>
  <c r="P19" i="8"/>
  <c r="Q19" i="8"/>
  <c r="O20" i="8"/>
  <c r="P20" i="8"/>
  <c r="Q20" i="8"/>
  <c r="R20" i="8"/>
  <c r="O21" i="8"/>
  <c r="P21" i="8"/>
  <c r="Q21" i="8"/>
  <c r="O22" i="8"/>
  <c r="P22" i="8"/>
  <c r="Q22" i="8"/>
  <c r="R22" i="8"/>
  <c r="O23" i="8"/>
  <c r="P23" i="8"/>
  <c r="Q23" i="8"/>
  <c r="O24" i="8"/>
  <c r="P24" i="8"/>
  <c r="Q24" i="8"/>
  <c r="O25" i="8"/>
  <c r="P25" i="8"/>
  <c r="R25" i="8"/>
  <c r="O26" i="8"/>
  <c r="P26" i="8"/>
  <c r="R26" i="8"/>
  <c r="O27" i="8"/>
  <c r="P27" i="8"/>
  <c r="P8" i="8"/>
  <c r="Q8" i="8"/>
  <c r="R8" i="8"/>
  <c r="O8" i="8"/>
  <c r="C46" i="8"/>
  <c r="D46" i="8"/>
  <c r="E46" i="8"/>
  <c r="B46" i="8"/>
  <c r="I33" i="8"/>
  <c r="J33" i="8"/>
  <c r="K33" i="8"/>
  <c r="H33" i="8"/>
  <c r="I27" i="8"/>
  <c r="J27" i="8"/>
  <c r="K27" i="8"/>
  <c r="H27" i="8"/>
  <c r="K28" i="8"/>
</calcChain>
</file>

<file path=xl/sharedStrings.xml><?xml version="1.0" encoding="utf-8"?>
<sst xmlns="http://schemas.openxmlformats.org/spreadsheetml/2006/main" count="980" uniqueCount="320">
  <si>
    <t>Nom de l'élevage</t>
  </si>
  <si>
    <t>Facteurs troupeaux</t>
  </si>
  <si>
    <t>Protocole GPG</t>
  </si>
  <si>
    <t>Protocole GGPG</t>
  </si>
  <si>
    <t>Protocole prosta</t>
  </si>
  <si>
    <t>Chaleur naturelle</t>
  </si>
  <si>
    <t>Taux de conception - Saisonnalité</t>
  </si>
  <si>
    <t>Taux de conception - Parité</t>
  </si>
  <si>
    <t>Type de ration</t>
  </si>
  <si>
    <t>Nombre de vache en production</t>
  </si>
  <si>
    <t>Activité (R ou SDT)</t>
  </si>
  <si>
    <t>R</t>
  </si>
  <si>
    <t>Pâturage (1/0)</t>
  </si>
  <si>
    <t>SDT</t>
  </si>
  <si>
    <t>SC</t>
  </si>
  <si>
    <t>SC + DAC</t>
  </si>
  <si>
    <t>Printemps</t>
  </si>
  <si>
    <t>Eté</t>
  </si>
  <si>
    <t>Automne</t>
  </si>
  <si>
    <t>Hiver</t>
  </si>
  <si>
    <t>Kg de lait/vache</t>
  </si>
  <si>
    <t>C</t>
  </si>
  <si>
    <t>66,7 (6)</t>
  </si>
  <si>
    <t>100 (1)</t>
  </si>
  <si>
    <t>39,3 (61) + 50 (6)</t>
  </si>
  <si>
    <t>30,4 (46) + 0 (2)</t>
  </si>
  <si>
    <t>45,5 (11)</t>
  </si>
  <si>
    <t>100 (2)</t>
  </si>
  <si>
    <t>/</t>
  </si>
  <si>
    <t>38,5 (26) + 33,3</t>
  </si>
  <si>
    <t>40 (35) + 100 (1)</t>
  </si>
  <si>
    <t>25,7 (35) + 0 (2)</t>
  </si>
  <si>
    <t>50 (4)</t>
  </si>
  <si>
    <t>42,9 (14) + 50 (2)</t>
  </si>
  <si>
    <t>30,8 (13) + 0 (1)</t>
  </si>
  <si>
    <t>0 (2)</t>
  </si>
  <si>
    <t>33,3 (6)</t>
  </si>
  <si>
    <t>0 (1) + 0 (1)</t>
  </si>
  <si>
    <t>0 (0)</t>
  </si>
  <si>
    <t>0 (4)</t>
  </si>
  <si>
    <t>43,8 (16) + 0 (3)</t>
  </si>
  <si>
    <t>29,4 (17)</t>
  </si>
  <si>
    <t>25 (8)</t>
  </si>
  <si>
    <t>25 (8) + 100 (1)</t>
  </si>
  <si>
    <t>50 (6) + 0 (2)</t>
  </si>
  <si>
    <t>36,8 (19)</t>
  </si>
  <si>
    <t>12,5 (8)</t>
  </si>
  <si>
    <t>66,7 (3)</t>
  </si>
  <si>
    <t>44,4 (18) + 100 (2)</t>
  </si>
  <si>
    <t>33,3 (15)</t>
  </si>
  <si>
    <t>50 (2)</t>
  </si>
  <si>
    <t>30,8 (52) + 16,7 (6)</t>
  </si>
  <si>
    <t>40 (15) + 19 (42)</t>
  </si>
  <si>
    <t>20 (5)</t>
  </si>
  <si>
    <t>Prostaglandine</t>
  </si>
  <si>
    <t>23,1 (13) + 50 (2)</t>
  </si>
  <si>
    <t>25 (1) + 28,5 (14)</t>
  </si>
  <si>
    <t>0 (1)</t>
  </si>
  <si>
    <t>58,3 (12) + 0 (1)</t>
  </si>
  <si>
    <t>100 (2) + 5,6 (18)</t>
  </si>
  <si>
    <t>18,8 (16) + 0 (2)</t>
  </si>
  <si>
    <t>50 (6) + 14,3 (7)</t>
  </si>
  <si>
    <t>27,3 (11) + 0 (1)</t>
  </si>
  <si>
    <t>0 (3) + 66,7 (3)</t>
  </si>
  <si>
    <t>26,7 (15) + 100 (1)</t>
  </si>
  <si>
    <t>44,4 (9) + 25 (16)</t>
  </si>
  <si>
    <t>0 (3)</t>
  </si>
  <si>
    <t>29,4 (17) + 0 (1)</t>
  </si>
  <si>
    <t>33,3 (3) + 16,7 (12)</t>
  </si>
  <si>
    <t>35,7 (14) + 0 (1)</t>
  </si>
  <si>
    <t>50 (2) + 20 (10)</t>
  </si>
  <si>
    <t>33,3 (3) + 0 (2)</t>
  </si>
  <si>
    <t>0 (1) + 0 (3)</t>
  </si>
  <si>
    <t>34,7 (49) + 66,7 (3)</t>
  </si>
  <si>
    <t xml:space="preserve">0 (1) </t>
  </si>
  <si>
    <t>37,5 (8) + 100 (1)</t>
  </si>
  <si>
    <t>50 (14)</t>
  </si>
  <si>
    <t>36,8 (19) + 100 (1)</t>
  </si>
  <si>
    <t>0 (8)</t>
  </si>
  <si>
    <t>63,6 (11) + 50 (2)</t>
  </si>
  <si>
    <t>41,7 (12)</t>
  </si>
  <si>
    <t>35,7 (14)</t>
  </si>
  <si>
    <t>0 (7)</t>
  </si>
  <si>
    <t>0 (7) + 100 (1)</t>
  </si>
  <si>
    <t>29,2 (72) + 0 (3)</t>
  </si>
  <si>
    <t>13,3 (15)</t>
  </si>
  <si>
    <t>25 (4)</t>
  </si>
  <si>
    <t>15,4 (13)</t>
  </si>
  <si>
    <t>7,7 (13)</t>
  </si>
  <si>
    <t>11,1 (9)</t>
  </si>
  <si>
    <t>34,3 (35) + 0 (1)</t>
  </si>
  <si>
    <t>8,3 (12)</t>
  </si>
  <si>
    <t>31,8 (22) + 0 (2)</t>
  </si>
  <si>
    <t>30 (30) + 0 (1)</t>
  </si>
  <si>
    <t>38,9 (18) + 0 (1)</t>
  </si>
  <si>
    <t>20 (15)</t>
  </si>
  <si>
    <t>28,6 (7)</t>
  </si>
  <si>
    <t>0 (2) + 0 (1)</t>
  </si>
  <si>
    <t>37,4 (139) + 29,4 (17)</t>
  </si>
  <si>
    <t>20 (25) + 33,3 (51)</t>
  </si>
  <si>
    <t>33,3 (9)</t>
  </si>
  <si>
    <t>0 (2) + 33,3 (3)</t>
  </si>
  <si>
    <t>34,2 (38) + 33,3 (6)</t>
  </si>
  <si>
    <t>0 (3) + 33,3 (12)</t>
  </si>
  <si>
    <t>33,3 (3)</t>
  </si>
  <si>
    <t>34,1 (41) + 50 (2)</t>
  </si>
  <si>
    <t>50 (8) + 25 (8)</t>
  </si>
  <si>
    <t xml:space="preserve">47,2 (36) </t>
  </si>
  <si>
    <t>20 (5) + 41,7 (12)</t>
  </si>
  <si>
    <t>33,3 (24) + 16,7 (6)</t>
  </si>
  <si>
    <t>0 (8) + 31,6 (19)</t>
  </si>
  <si>
    <t xml:space="preserve">47 (66) </t>
  </si>
  <si>
    <t>33,3 (9) + 33,3 (18)</t>
  </si>
  <si>
    <t>26,8 (41) + 22,2 (9)</t>
  </si>
  <si>
    <t>12,5 (8) + 35,3 (17)</t>
  </si>
  <si>
    <t>43,8 (16) + 0 (1)</t>
  </si>
  <si>
    <t>0 (1) + 20 (10)</t>
  </si>
  <si>
    <t>25 (12) + 50 (2)</t>
  </si>
  <si>
    <t>0 (4) + 25 (4)</t>
  </si>
  <si>
    <t xml:space="preserve"> 100 (1)</t>
  </si>
  <si>
    <t>50 (2) + 100 (1)</t>
  </si>
  <si>
    <t>22,3 (175) + 0 (1)</t>
  </si>
  <si>
    <t>10,5 (19) + 25 (4)</t>
  </si>
  <si>
    <t>18,2 (11)</t>
  </si>
  <si>
    <t>18,6 (43) + 0 (1)</t>
  </si>
  <si>
    <t>0 (5)</t>
  </si>
  <si>
    <t>16,7 (6)</t>
  </si>
  <si>
    <t>12,8 (39)</t>
  </si>
  <si>
    <t>13,9 (36)</t>
  </si>
  <si>
    <t>14,3 (7) + 33,3 (3)</t>
  </si>
  <si>
    <t>36,8 (57)</t>
  </si>
  <si>
    <t>33,3 (3) + 0 (1)</t>
  </si>
  <si>
    <t>17,9 (67)</t>
  </si>
  <si>
    <t>0 (3) + 0 (1)</t>
  </si>
  <si>
    <t>20,5 (44)</t>
  </si>
  <si>
    <t>20 (5) + 50 (2)</t>
  </si>
  <si>
    <t>33,3 (36) + 0 (1)</t>
  </si>
  <si>
    <t>25 (4) + 0 (1)</t>
  </si>
  <si>
    <t>26,7 (15)</t>
  </si>
  <si>
    <t>22,2 (9)</t>
  </si>
  <si>
    <t>46,6 (88) + 66,7 (9)</t>
  </si>
  <si>
    <t>16,7 (6) + 28,4 (81)</t>
  </si>
  <si>
    <t>50 (2) + 30,7 (13)</t>
  </si>
  <si>
    <t>31,2 (16)</t>
  </si>
  <si>
    <t>51,4 (35) + 50 (4)</t>
  </si>
  <si>
    <t>27,8 (18)</t>
  </si>
  <si>
    <t>50 (8)</t>
  </si>
  <si>
    <t>48 (25) + 66,7 (3)</t>
  </si>
  <si>
    <t>0 (1) + 52,9 (17)</t>
  </si>
  <si>
    <t>14,3 (7)</t>
  </si>
  <si>
    <t>46,2 (13) + 100 (2)</t>
  </si>
  <si>
    <t>20 (5) + 13 (23)</t>
  </si>
  <si>
    <t>50 (2) + 33,3 (6)</t>
  </si>
  <si>
    <t>26,1 (23)</t>
  </si>
  <si>
    <t>50 (30) + 100 (4)</t>
  </si>
  <si>
    <t>50 (2) + 26,7 (15)</t>
  </si>
  <si>
    <t>46,4 (28) + 66,7 (3)</t>
  </si>
  <si>
    <t>0 (1) + 32,2 (31)</t>
  </si>
  <si>
    <t>100 (1) + 66,7 (3)</t>
  </si>
  <si>
    <t xml:space="preserve">53,8 (13) </t>
  </si>
  <si>
    <t>40 (20)</t>
  </si>
  <si>
    <t>40 (5)</t>
  </si>
  <si>
    <t>44,4 (9) + 0 (1)</t>
  </si>
  <si>
    <t>0 (3) + 10 (10)</t>
  </si>
  <si>
    <t xml:space="preserve">20 (5) </t>
  </si>
  <si>
    <t>48,6 (74) + 0 (6)</t>
  </si>
  <si>
    <t>55, 5 (27)</t>
  </si>
  <si>
    <t>80 (5)</t>
  </si>
  <si>
    <t>65 (20)</t>
  </si>
  <si>
    <t>54,5 (11)</t>
  </si>
  <si>
    <t>42,1 (19) + 0 (2)</t>
  </si>
  <si>
    <t xml:space="preserve">85,7 (7) </t>
  </si>
  <si>
    <t>52,6 (19) + 0 (1)</t>
  </si>
  <si>
    <t xml:space="preserve">60 (5) </t>
  </si>
  <si>
    <t>31,3 (16) + 0 (3)</t>
  </si>
  <si>
    <t>61,3 (31) + 0 (3)</t>
  </si>
  <si>
    <t>25 (20) + 0 (2)</t>
  </si>
  <si>
    <t>60 (10)</t>
  </si>
  <si>
    <t>53,3 (15) + 0 (1)</t>
  </si>
  <si>
    <t xml:space="preserve">33,3 (6) </t>
  </si>
  <si>
    <t>50 (6)</t>
  </si>
  <si>
    <t>42,3 (267) + 50 (2)</t>
  </si>
  <si>
    <t>25 (12) + 20 (10)</t>
  </si>
  <si>
    <t>0 (1) + 100 (1)</t>
  </si>
  <si>
    <t>45,8 (83)</t>
  </si>
  <si>
    <t xml:space="preserve"> 0 (2) + 0 (4)</t>
  </si>
  <si>
    <t>38,5 (52) + 50 (2)</t>
  </si>
  <si>
    <t>46,8 (79)</t>
  </si>
  <si>
    <t>42,9 (7) + 0 (1)</t>
  </si>
  <si>
    <t>34 (53)</t>
  </si>
  <si>
    <t>0 (2) + 40 (5)</t>
  </si>
  <si>
    <t>51,9 (106) + 0 (1)</t>
  </si>
  <si>
    <t>50 (4) + 50 (4)</t>
  </si>
  <si>
    <t>33 (88) + 100 (1)</t>
  </si>
  <si>
    <t>0 (4) + 0 (4)</t>
  </si>
  <si>
    <t xml:space="preserve">52,6 (38) </t>
  </si>
  <si>
    <t>100 (1) + 0 (1)</t>
  </si>
  <si>
    <t xml:space="preserve">8,3 (12) </t>
  </si>
  <si>
    <t>45,7 (35) 0 (2)</t>
  </si>
  <si>
    <t>30 (50) + 33,3 (27)</t>
  </si>
  <si>
    <t>100 (1) + 50 (4)</t>
  </si>
  <si>
    <t>100 (4) + 100 (2)</t>
  </si>
  <si>
    <t>44,4 (9) + 40 (5)</t>
  </si>
  <si>
    <t>100 (1) + 100 (1)</t>
  </si>
  <si>
    <t>30 (10)</t>
  </si>
  <si>
    <t>35 (20) + 0 (1)</t>
  </si>
  <si>
    <t>100 (3) + 100 (1)</t>
  </si>
  <si>
    <t>77,8 (9) + 0 (2)</t>
  </si>
  <si>
    <t>14,3 (14) + 33,3 (9)</t>
  </si>
  <si>
    <t>100 (1) + 50 (2)</t>
  </si>
  <si>
    <t>28,6 (7) + 33,3 (12)</t>
  </si>
  <si>
    <t>36,4 (11) + 0 (2)</t>
  </si>
  <si>
    <t>16,7 (12) + 40 (5)</t>
  </si>
  <si>
    <t>29,4 (17) + 40 (10)</t>
  </si>
  <si>
    <t>100 (1) + 100 (2)</t>
  </si>
  <si>
    <t>66,7 (9)</t>
  </si>
  <si>
    <t>50 (10) + 40 (5)</t>
  </si>
  <si>
    <t>50 (4) + 50 (2)</t>
  </si>
  <si>
    <t>25 (4) + 2 (0)</t>
  </si>
  <si>
    <t>32,1 (28) + 0 (1)</t>
  </si>
  <si>
    <t>42,8 (7)</t>
  </si>
  <si>
    <t>54,5 (11) + 0 (1)</t>
  </si>
  <si>
    <t>0 (6)</t>
  </si>
  <si>
    <t>28,6 (14)</t>
  </si>
  <si>
    <t>42,9 (49) + 0 (2)</t>
  </si>
  <si>
    <t>19,2 (26)</t>
  </si>
  <si>
    <t>31,3 (16) + 0 (1)</t>
  </si>
  <si>
    <t>55,6 (18) + 0 (1)</t>
  </si>
  <si>
    <t>60 (5)</t>
  </si>
  <si>
    <t>0 (9)</t>
  </si>
  <si>
    <t>40,9 (22) + 100 (2)</t>
  </si>
  <si>
    <t>42,9 (7)</t>
  </si>
  <si>
    <t>32,5 (40) + 0 (2)</t>
  </si>
  <si>
    <t>10 (10) + 33,3 (6)</t>
  </si>
  <si>
    <t>28,6 (14) + 0 (1)</t>
  </si>
  <si>
    <t>33,3 (6) + 0 (1)</t>
  </si>
  <si>
    <t>16,7 (6) + 50 (2)</t>
  </si>
  <si>
    <t>0 (2) + 0 (3)</t>
  </si>
  <si>
    <t>37,5 (16) + 0 (1)</t>
  </si>
  <si>
    <t>14,3 (7) + 0 (1)</t>
  </si>
  <si>
    <t>33,3 (3) + 100 (1)</t>
  </si>
  <si>
    <t>62,2 (45) + 100 (2)</t>
  </si>
  <si>
    <t>24,3 (31)</t>
  </si>
  <si>
    <t>66,7 (12)</t>
  </si>
  <si>
    <t>66,7 (12) + 100 (2)</t>
  </si>
  <si>
    <t>31,3 (16)</t>
  </si>
  <si>
    <t>44,4 (9)</t>
  </si>
  <si>
    <t>36,4 (11)</t>
  </si>
  <si>
    <t>65,4 (26)</t>
  </si>
  <si>
    <t>18,8 (16)</t>
  </si>
  <si>
    <t>55,6 (9) + 100 (1)</t>
  </si>
  <si>
    <t>60 (5) + 100 (1)</t>
  </si>
  <si>
    <t xml:space="preserve">25 (8) </t>
  </si>
  <si>
    <t xml:space="preserve">100 (1) </t>
  </si>
  <si>
    <t>26,5 (83) + 50 (2)</t>
  </si>
  <si>
    <t>33,3 (21) + 57,1 (7)</t>
  </si>
  <si>
    <t>28,6 (7) + 0 (1)</t>
  </si>
  <si>
    <t>0 (2) + 50 (4)</t>
  </si>
  <si>
    <t>31,3 (32) + 0 (1)</t>
  </si>
  <si>
    <t>33,3 (6) + 66,7 (3)</t>
  </si>
  <si>
    <t>38,5 (13)</t>
  </si>
  <si>
    <t>38,5 (13) + 100 (1)</t>
  </si>
  <si>
    <t>40 (10)</t>
  </si>
  <si>
    <t>13 (23)</t>
  </si>
  <si>
    <t>16,7 (6) + 100 (1)</t>
  </si>
  <si>
    <t>39,1 (23) + 50 (2)</t>
  </si>
  <si>
    <t>22,2 (18)</t>
  </si>
  <si>
    <t>25 (4) + 33,3 (3)</t>
  </si>
  <si>
    <t>30 (20) + 0 (2)</t>
  </si>
  <si>
    <t>0 (5) + 0 (1)</t>
  </si>
  <si>
    <t>28,8 (80) + 16,7 (6)</t>
  </si>
  <si>
    <t>16,7 (30) + 0 (1)</t>
  </si>
  <si>
    <t>26,1 (23) + 0 (2)</t>
  </si>
  <si>
    <t>15 (20) + 50 (2)</t>
  </si>
  <si>
    <t>28 (25) + 0 (1)</t>
  </si>
  <si>
    <t>38,7 (31) + 0 (2)</t>
  </si>
  <si>
    <t>38,1 (21) + 33,3 (3)</t>
  </si>
  <si>
    <t>0 (12) + 0 (1)</t>
  </si>
  <si>
    <t>33,9 (62) + 100 (1)</t>
  </si>
  <si>
    <t>42,9 (21)</t>
  </si>
  <si>
    <t>38,1 (21)</t>
  </si>
  <si>
    <t>7,7 (13) + 100 (1)</t>
  </si>
  <si>
    <t>46,2 (26) + 100 (1)</t>
  </si>
  <si>
    <t>47,1 (17)</t>
  </si>
  <si>
    <t>0 (11)</t>
  </si>
  <si>
    <t>43,2 (44) + 0 (1)</t>
  </si>
  <si>
    <t>27,3 (22)</t>
  </si>
  <si>
    <t>50 (10) + 0 (1)</t>
  </si>
  <si>
    <t>33,3 (12)</t>
  </si>
  <si>
    <t>50 (12)</t>
  </si>
  <si>
    <t xml:space="preserve">40 (15) </t>
  </si>
  <si>
    <t>25 (8) + 0 (1)</t>
  </si>
  <si>
    <t>42,9 (42) + 0 (2)</t>
  </si>
  <si>
    <t>55,6 (9) + 0 (1)</t>
  </si>
  <si>
    <t>58,3 (12)</t>
  </si>
  <si>
    <t>100 (4)</t>
  </si>
  <si>
    <t>60 (5) + 0 (2)</t>
  </si>
  <si>
    <t>Taux de conception - Protocole x Saisonnalité</t>
  </si>
  <si>
    <t>Taux de conception - Protocole x Parité</t>
  </si>
  <si>
    <t>TC &gt; ou = à 40%</t>
  </si>
  <si>
    <t>Résultats</t>
  </si>
  <si>
    <t>Protocoles (sur 4*)</t>
  </si>
  <si>
    <t>Saisonnalité (sur 4*)</t>
  </si>
  <si>
    <t>Parité (sur 5*)</t>
  </si>
  <si>
    <t>***</t>
  </si>
  <si>
    <t>**</t>
  </si>
  <si>
    <t>****</t>
  </si>
  <si>
    <t>Nombres de vaches gestantes sur celles inséminées</t>
  </si>
  <si>
    <t>Taux de conception (nombres de vaches inséminées)</t>
  </si>
  <si>
    <t>Nombre de vaches total inséminées</t>
  </si>
  <si>
    <t>Taux de conception réels (après pondération)</t>
  </si>
  <si>
    <t>Nombre de vaches gestantes</t>
  </si>
  <si>
    <t xml:space="preserve">Taux de conception global </t>
  </si>
  <si>
    <t>Taux de conception par saison</t>
  </si>
  <si>
    <t>Nombre de vaches inséminées</t>
  </si>
  <si>
    <t>Taux de conception par parité</t>
  </si>
  <si>
    <t>% de vaches dans chaque protocole par rapport au nombre total de vaches</t>
  </si>
  <si>
    <t>Taux de conception par protocole</t>
  </si>
  <si>
    <t>Ecart-type</t>
  </si>
  <si>
    <t xml:space="preserve">Ecart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</si>
</sst>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/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0" xfId="0" applyFill="1"/>
    <xf numFmtId="0" fontId="0" fillId="8" borderId="9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1" fillId="0" borderId="0" xfId="0" applyFont="1" applyFill="1" applyBorder="1" applyAlignment="1"/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22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1" fillId="0" borderId="52" xfId="0" applyFont="1" applyBorder="1"/>
    <xf numFmtId="0" fontId="0" fillId="10" borderId="9" xfId="0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0" fontId="0" fillId="0" borderId="8" xfId="0" applyBorder="1"/>
    <xf numFmtId="0" fontId="0" fillId="0" borderId="54" xfId="0" applyFill="1" applyBorder="1" applyAlignment="1">
      <alignment horizontal="center" vertical="center"/>
    </xf>
    <xf numFmtId="0" fontId="0" fillId="8" borderId="55" xfId="0" applyFill="1" applyBorder="1"/>
    <xf numFmtId="0" fontId="0" fillId="9" borderId="22" xfId="0" applyNumberFormat="1" applyFill="1" applyBorder="1" applyAlignment="1">
      <alignment horizontal="center" vertical="center"/>
    </xf>
    <xf numFmtId="0" fontId="0" fillId="9" borderId="25" xfId="0" applyNumberFormat="1" applyFill="1" applyBorder="1" applyAlignment="1">
      <alignment horizontal="center" vertical="center"/>
    </xf>
    <xf numFmtId="0" fontId="0" fillId="11" borderId="9" xfId="0" applyNumberFormat="1" applyFill="1" applyBorder="1" applyAlignment="1">
      <alignment horizontal="center" vertical="center"/>
    </xf>
    <xf numFmtId="2" fontId="0" fillId="0" borderId="0" xfId="0" applyNumberFormat="1"/>
    <xf numFmtId="0" fontId="0" fillId="7" borderId="59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2" fontId="0" fillId="13" borderId="9" xfId="0" applyNumberFormat="1" applyFill="1" applyBorder="1" applyAlignment="1">
      <alignment horizontal="center" vertical="center"/>
    </xf>
    <xf numFmtId="0" fontId="0" fillId="11" borderId="14" xfId="0" applyNumberFormat="1" applyFill="1" applyBorder="1" applyAlignment="1">
      <alignment horizontal="center" vertical="center"/>
    </xf>
    <xf numFmtId="0" fontId="1" fillId="0" borderId="55" xfId="0" applyFont="1" applyBorder="1"/>
    <xf numFmtId="0" fontId="0" fillId="12" borderId="14" xfId="0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11" borderId="9" xfId="0" applyNumberFormat="1" applyFill="1" applyBorder="1" applyAlignment="1">
      <alignment horizontal="center" vertical="center"/>
    </xf>
    <xf numFmtId="1" fontId="0" fillId="11" borderId="14" xfId="0" applyNumberFormat="1" applyFill="1" applyBorder="1" applyAlignment="1">
      <alignment horizontal="center" vertical="center"/>
    </xf>
    <xf numFmtId="1" fontId="1" fillId="0" borderId="55" xfId="0" applyNumberFormat="1" applyFont="1" applyBorder="1"/>
    <xf numFmtId="1" fontId="1" fillId="0" borderId="55" xfId="0" applyNumberFormat="1" applyFont="1" applyBorder="1" applyAlignment="1">
      <alignment horizontal="center" vertical="center"/>
    </xf>
    <xf numFmtId="2" fontId="0" fillId="8" borderId="9" xfId="0" applyNumberFormat="1" applyFill="1" applyBorder="1"/>
    <xf numFmtId="2" fontId="0" fillId="8" borderId="9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55" xfId="0" applyFont="1" applyFill="1" applyBorder="1" applyAlignment="1"/>
    <xf numFmtId="1" fontId="0" fillId="0" borderId="9" xfId="0" applyNumberFormat="1" applyFill="1" applyBorder="1" applyAlignment="1">
      <alignment horizontal="center" vertical="center"/>
    </xf>
    <xf numFmtId="2" fontId="0" fillId="8" borderId="55" xfId="0" applyNumberFormat="1" applyFill="1" applyBorder="1"/>
    <xf numFmtId="2" fontId="0" fillId="8" borderId="9" xfId="0" applyNumberForma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51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3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Taux de conception par protocole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xVal>
            <c:strRef>
              <c:f>'TC - Protocoles'!$H$40:$K$40</c:f>
              <c:strCache>
                <c:ptCount val="4"/>
                <c:pt idx="0">
                  <c:v>Chaleur naturelle</c:v>
                </c:pt>
                <c:pt idx="1">
                  <c:v>Protocole GPG</c:v>
                </c:pt>
                <c:pt idx="2">
                  <c:v>Protocole GGPG</c:v>
                </c:pt>
                <c:pt idx="3">
                  <c:v>Prostaglandine</c:v>
                </c:pt>
              </c:strCache>
            </c:strRef>
          </c:xVal>
          <c:yVal>
            <c:numRef>
              <c:f>'TC - Protocoles'!$H$41:$K$41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B0-44D0-8AA9-0C90CDB3CC4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2"/>
              </a:solidFill>
              <a:ln w="9525">
                <a:solidFill>
                  <a:schemeClr val="lt1"/>
                </a:solidFill>
              </a:ln>
              <a:effectLst/>
            </c:spPr>
          </c:marker>
          <c:xVal>
            <c:strRef>
              <c:f>'TC - Protocoles'!$H$40:$K$40</c:f>
              <c:strCache>
                <c:ptCount val="4"/>
                <c:pt idx="0">
                  <c:v>Chaleur naturelle</c:v>
                </c:pt>
                <c:pt idx="1">
                  <c:v>Protocole GPG</c:v>
                </c:pt>
                <c:pt idx="2">
                  <c:v>Protocole GGPG</c:v>
                </c:pt>
                <c:pt idx="3">
                  <c:v>Prostaglandine</c:v>
                </c:pt>
              </c:strCache>
            </c:strRef>
          </c:xVal>
          <c:yVal>
            <c:numRef>
              <c:f>'TC - Protocoles'!$H$42:$K$42</c:f>
              <c:numCache>
                <c:formatCode>0.00</c:formatCode>
                <c:ptCount val="4"/>
                <c:pt idx="0">
                  <c:v>36.369386464263123</c:v>
                </c:pt>
                <c:pt idx="1">
                  <c:v>28.180354267310786</c:v>
                </c:pt>
                <c:pt idx="2">
                  <c:v>36.363636363636367</c:v>
                </c:pt>
                <c:pt idx="3">
                  <c:v>32.258064516129032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B0-44D0-8AA9-0C90CDB3CC4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3"/>
              </a:solidFill>
              <a:ln w="9525">
                <a:solidFill>
                  <a:schemeClr val="lt1"/>
                </a:solidFill>
              </a:ln>
              <a:effectLst/>
            </c:spPr>
          </c:marker>
          <c:xVal>
            <c:strRef>
              <c:f>'TC - Protocoles'!$H$40:$K$40</c:f>
              <c:strCache>
                <c:ptCount val="4"/>
                <c:pt idx="0">
                  <c:v>Chaleur naturelle</c:v>
                </c:pt>
                <c:pt idx="1">
                  <c:v>Protocole GPG</c:v>
                </c:pt>
                <c:pt idx="2">
                  <c:v>Protocole GGPG</c:v>
                </c:pt>
                <c:pt idx="3">
                  <c:v>Prostaglandine</c:v>
                </c:pt>
              </c:strCache>
            </c:strRef>
          </c:xVal>
          <c:yVal>
            <c:numRef>
              <c:f>'TC - Protocoles'!$H$43:$K$43</c:f>
              <c:numCache>
                <c:formatCode>0.00</c:formatCode>
                <c:ptCount val="4"/>
                <c:pt idx="0">
                  <c:v>48.129386464263121</c:v>
                </c:pt>
                <c:pt idx="1">
                  <c:v>39.940354267310788</c:v>
                </c:pt>
                <c:pt idx="2">
                  <c:v>48.123636363636365</c:v>
                </c:pt>
                <c:pt idx="3">
                  <c:v>44.01806451612903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B0-44D0-8AA9-0C90CDB3CC4E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solidFill>
                  <a:schemeClr val="lt1"/>
                </a:solidFill>
              </a:ln>
              <a:effectLst/>
            </c:spPr>
          </c:marker>
          <c:xVal>
            <c:strRef>
              <c:f>'TC - Protocoles'!$H$40:$K$40</c:f>
              <c:strCache>
                <c:ptCount val="4"/>
                <c:pt idx="0">
                  <c:v>Chaleur naturelle</c:v>
                </c:pt>
                <c:pt idx="1">
                  <c:v>Protocole GPG</c:v>
                </c:pt>
                <c:pt idx="2">
                  <c:v>Protocole GGPG</c:v>
                </c:pt>
                <c:pt idx="3">
                  <c:v>Prostaglandine</c:v>
                </c:pt>
              </c:strCache>
            </c:strRef>
          </c:xVal>
          <c:yVal>
            <c:numRef>
              <c:f>'TC - Protocoles'!$H$44:$K$44</c:f>
              <c:numCache>
                <c:formatCode>0.00</c:formatCode>
                <c:ptCount val="4"/>
                <c:pt idx="0">
                  <c:v>24.609386464263125</c:v>
                </c:pt>
                <c:pt idx="1">
                  <c:v>16.420354267310785</c:v>
                </c:pt>
                <c:pt idx="2">
                  <c:v>24.603636363636369</c:v>
                </c:pt>
                <c:pt idx="3">
                  <c:v>20.498064516129034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B0-44D0-8AA9-0C90CDB3C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920232"/>
        <c:axId val="1039920560"/>
      </c:scatterChart>
      <c:valAx>
        <c:axId val="103992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9920560"/>
        <c:crosses val="autoZero"/>
        <c:crossBetween val="midCat"/>
      </c:valAx>
      <c:valAx>
        <c:axId val="103992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992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641350</xdr:colOff>
      <xdr:row>29</xdr:row>
      <xdr:rowOff>107950</xdr:rowOff>
    </xdr:from>
    <xdr:to>
      <xdr:col>20</xdr:col>
      <xdr:colOff>450850</xdr:colOff>
      <xdr:row>43</xdr:row>
      <xdr:rowOff>184150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8B2961-4E4B-404E-B104-0ECBA7CF6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0.26389</cdr:x>
      <cdr:y>0.31944</cdr:y>
    </cdr:from>
    <cdr:to>
      <cdr:x>0.26389</cdr:x>
      <cdr:y>0.59259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9FD1B493-496D-480C-845C-48BA0221DF62}"/>
            </a:ext>
          </a:extLst>
        </cdr:cNvPr>
        <cdr:cNvCxnSpPr/>
      </cdr:nvCxnSpPr>
      <cdr:spPr>
        <a:xfrm xmlns:a="http://schemas.openxmlformats.org/drawingml/2006/main">
          <a:off x="1206500" y="876300"/>
          <a:ext cx="0" cy="7493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C8D7-51D7-4D65-B132-4BD284C18DE3}">
  <dimension ref="A1:AT33"/>
  <sheetViews>
    <sheetView zoomScale="70" zoomScaleNormal="70" workbookViewId="0">
      <selection activeCell="K28" sqref="K28"/>
    </sheetView>
  </sheetViews>
  <sheetFormatPr baseColWidth="10" defaultRowHeight="14.4" x14ac:dyDescent="0.55000000000000004"/>
  <cols>
    <col min="1" max="1" width="14.734375" bestFit="1" customWidth="1"/>
    <col min="2" max="2" width="15.7890625" bestFit="1" customWidth="1"/>
    <col min="3" max="3" width="12.20703125" bestFit="1" customWidth="1"/>
    <col min="4" max="4" width="13.578125" bestFit="1" customWidth="1"/>
    <col min="5" max="5" width="27.1015625" bestFit="1" customWidth="1"/>
    <col min="6" max="6" width="12.47265625" bestFit="1" customWidth="1"/>
    <col min="7" max="7" width="17.734375" bestFit="1" customWidth="1"/>
    <col min="8" max="8" width="15.89453125" bestFit="1" customWidth="1"/>
    <col min="9" max="9" width="17.05078125" bestFit="1" customWidth="1"/>
    <col min="10" max="10" width="12" bestFit="1" customWidth="1"/>
    <col min="11" max="11" width="14.62890625" bestFit="1" customWidth="1"/>
    <col min="12" max="12" width="12.20703125" bestFit="1" customWidth="1"/>
    <col min="13" max="13" width="13.41796875" bestFit="1" customWidth="1"/>
    <col min="14" max="14" width="13.89453125" bestFit="1" customWidth="1"/>
    <col min="15" max="15" width="14.62890625" bestFit="1" customWidth="1"/>
    <col min="16" max="16" width="12.20703125" bestFit="1" customWidth="1"/>
    <col min="17" max="17" width="13.41796875" bestFit="1" customWidth="1"/>
    <col min="18" max="18" width="13.89453125" bestFit="1" customWidth="1"/>
    <col min="19" max="19" width="14.62890625" bestFit="1" customWidth="1"/>
    <col min="20" max="20" width="12.20703125" bestFit="1" customWidth="1"/>
    <col min="21" max="21" width="13.41796875" bestFit="1" customWidth="1"/>
    <col min="22" max="22" width="13.89453125" bestFit="1" customWidth="1"/>
    <col min="23" max="23" width="14.62890625" bestFit="1" customWidth="1"/>
    <col min="24" max="24" width="12.20703125" bestFit="1" customWidth="1"/>
    <col min="25" max="25" width="13.41796875" bestFit="1" customWidth="1"/>
    <col min="26" max="26" width="13.89453125" bestFit="1" customWidth="1"/>
    <col min="27" max="27" width="14.62890625" bestFit="1" customWidth="1"/>
    <col min="28" max="28" width="12.20703125" bestFit="1" customWidth="1"/>
    <col min="29" max="29" width="13.41796875" bestFit="1" customWidth="1"/>
    <col min="30" max="30" width="13.89453125" bestFit="1" customWidth="1"/>
    <col min="31" max="31" width="14.62890625" bestFit="1" customWidth="1"/>
    <col min="32" max="32" width="12.20703125" bestFit="1" customWidth="1"/>
    <col min="33" max="33" width="13.41796875" bestFit="1" customWidth="1"/>
    <col min="34" max="34" width="13.89453125" bestFit="1" customWidth="1"/>
    <col min="35" max="35" width="14.62890625" bestFit="1" customWidth="1"/>
    <col min="36" max="36" width="12.20703125" bestFit="1" customWidth="1"/>
    <col min="37" max="37" width="13.41796875" bestFit="1" customWidth="1"/>
    <col min="38" max="38" width="13.89453125" bestFit="1" customWidth="1"/>
    <col min="39" max="39" width="14.62890625" bestFit="1" customWidth="1"/>
    <col min="40" max="40" width="12.20703125" bestFit="1" customWidth="1"/>
    <col min="41" max="41" width="13.41796875" bestFit="1" customWidth="1"/>
    <col min="42" max="42" width="13.89453125" bestFit="1" customWidth="1"/>
    <col min="43" max="43" width="14.62890625" bestFit="1" customWidth="1"/>
    <col min="44" max="44" width="12.20703125" bestFit="1" customWidth="1"/>
    <col min="45" max="45" width="13.41796875" bestFit="1" customWidth="1"/>
    <col min="46" max="46" width="13.89453125" bestFit="1" customWidth="1"/>
  </cols>
  <sheetData>
    <row r="1" spans="1:46" ht="15" thickTop="1" thickBot="1" x14ac:dyDescent="0.6">
      <c r="A1" s="103" t="s">
        <v>0</v>
      </c>
      <c r="B1" s="111" t="s">
        <v>1</v>
      </c>
      <c r="C1" s="112"/>
      <c r="D1" s="112"/>
      <c r="E1" s="112"/>
      <c r="F1" s="113"/>
      <c r="G1" s="58"/>
      <c r="H1" s="102" t="s">
        <v>300</v>
      </c>
      <c r="I1" s="102"/>
      <c r="J1" s="102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</row>
    <row r="2" spans="1:46" ht="15" thickTop="1" thickBot="1" x14ac:dyDescent="0.6">
      <c r="A2" s="104"/>
      <c r="B2" s="106" t="s">
        <v>10</v>
      </c>
      <c r="C2" s="108" t="s">
        <v>12</v>
      </c>
      <c r="D2" s="108" t="s">
        <v>20</v>
      </c>
      <c r="E2" s="108" t="s">
        <v>9</v>
      </c>
      <c r="F2" s="108" t="s">
        <v>8</v>
      </c>
      <c r="G2" s="114"/>
      <c r="H2" s="115" t="s">
        <v>301</v>
      </c>
      <c r="I2" s="115" t="s">
        <v>302</v>
      </c>
      <c r="J2" s="115" t="s">
        <v>303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</row>
    <row r="3" spans="1:46" ht="15" thickTop="1" thickBot="1" x14ac:dyDescent="0.6">
      <c r="A3" s="105"/>
      <c r="B3" s="107"/>
      <c r="C3" s="109"/>
      <c r="D3" s="110"/>
      <c r="E3" s="109"/>
      <c r="F3" s="109"/>
      <c r="G3" s="114"/>
      <c r="H3" s="116"/>
      <c r="I3" s="116"/>
      <c r="J3" s="116"/>
      <c r="K3" s="24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ht="15" thickTop="1" thickBot="1" x14ac:dyDescent="0.6">
      <c r="A4" s="41">
        <v>1</v>
      </c>
      <c r="B4" s="12" t="s">
        <v>11</v>
      </c>
      <c r="C4" s="13">
        <v>1</v>
      </c>
      <c r="D4" s="14">
        <v>30</v>
      </c>
      <c r="E4" s="13">
        <v>135</v>
      </c>
      <c r="F4" s="13" t="s">
        <v>14</v>
      </c>
      <c r="G4" s="24"/>
      <c r="H4" s="38" t="s">
        <v>304</v>
      </c>
      <c r="I4" s="38"/>
      <c r="J4" s="38" t="s">
        <v>305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ht="15" thickTop="1" thickBot="1" x14ac:dyDescent="0.6">
      <c r="A5" s="41">
        <v>2</v>
      </c>
      <c r="B5" s="7" t="s">
        <v>13</v>
      </c>
      <c r="C5" s="6">
        <v>0</v>
      </c>
      <c r="D5" s="22">
        <v>33</v>
      </c>
      <c r="E5" s="6">
        <v>135</v>
      </c>
      <c r="F5" s="6" t="s">
        <v>21</v>
      </c>
      <c r="G5" s="24"/>
      <c r="H5" s="38"/>
      <c r="I5" s="38"/>
      <c r="J5" s="38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ht="15" thickTop="1" thickBot="1" x14ac:dyDescent="0.6">
      <c r="A6" s="41">
        <v>3</v>
      </c>
      <c r="B6" s="60" t="s">
        <v>13</v>
      </c>
      <c r="C6" s="59">
        <v>1</v>
      </c>
      <c r="D6" s="59">
        <v>28</v>
      </c>
      <c r="E6" s="59">
        <v>72</v>
      </c>
      <c r="F6" s="59" t="s">
        <v>15</v>
      </c>
      <c r="G6" s="24"/>
      <c r="H6" s="59" t="s">
        <v>305</v>
      </c>
      <c r="I6" s="59" t="s">
        <v>304</v>
      </c>
      <c r="J6" s="59" t="s">
        <v>304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15" thickTop="1" thickBot="1" x14ac:dyDescent="0.6">
      <c r="A7" s="41">
        <v>4</v>
      </c>
      <c r="B7" s="7" t="s">
        <v>13</v>
      </c>
      <c r="C7" s="6">
        <v>1</v>
      </c>
      <c r="D7" s="22">
        <v>41</v>
      </c>
      <c r="E7" s="6">
        <v>120</v>
      </c>
      <c r="F7" s="6" t="s">
        <v>15</v>
      </c>
      <c r="G7" s="24"/>
      <c r="H7" s="38"/>
      <c r="I7" s="38"/>
      <c r="J7" s="38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15" thickTop="1" thickBot="1" x14ac:dyDescent="0.6">
      <c r="A8" s="41">
        <v>5</v>
      </c>
      <c r="B8" s="7" t="s">
        <v>11</v>
      </c>
      <c r="C8" s="6">
        <v>0</v>
      </c>
      <c r="D8" s="6">
        <v>38</v>
      </c>
      <c r="E8" s="6">
        <v>240</v>
      </c>
      <c r="F8" s="6" t="s">
        <v>14</v>
      </c>
      <c r="G8" s="24"/>
      <c r="H8" s="38"/>
      <c r="I8" s="38"/>
      <c r="J8" s="3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ht="15" thickTop="1" thickBot="1" x14ac:dyDescent="0.6">
      <c r="A9" s="41">
        <v>6</v>
      </c>
      <c r="B9" s="7" t="s">
        <v>13</v>
      </c>
      <c r="C9" s="6">
        <v>0</v>
      </c>
      <c r="D9" s="6">
        <v>27</v>
      </c>
      <c r="E9" s="6">
        <v>235</v>
      </c>
      <c r="F9" s="6" t="s">
        <v>14</v>
      </c>
      <c r="G9" s="24"/>
      <c r="H9" s="38"/>
      <c r="I9" s="38"/>
      <c r="J9" s="38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15" thickTop="1" thickBot="1" x14ac:dyDescent="0.6">
      <c r="A10" s="41">
        <v>7</v>
      </c>
      <c r="B10" s="61" t="s">
        <v>11</v>
      </c>
      <c r="C10" s="59">
        <v>0</v>
      </c>
      <c r="D10" s="59">
        <v>30</v>
      </c>
      <c r="E10" s="59">
        <v>200</v>
      </c>
      <c r="F10" s="59" t="s">
        <v>14</v>
      </c>
      <c r="G10" s="33"/>
      <c r="H10" s="59" t="s">
        <v>305</v>
      </c>
      <c r="I10" s="59" t="s">
        <v>305</v>
      </c>
      <c r="J10" s="59" t="s">
        <v>304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ht="15" thickTop="1" thickBot="1" x14ac:dyDescent="0.6">
      <c r="A11" s="41">
        <v>8</v>
      </c>
      <c r="B11" s="61" t="s">
        <v>11</v>
      </c>
      <c r="C11" s="59">
        <v>0</v>
      </c>
      <c r="D11" s="59">
        <v>38</v>
      </c>
      <c r="E11" s="59">
        <v>125</v>
      </c>
      <c r="F11" s="59" t="s">
        <v>14</v>
      </c>
      <c r="G11" s="33"/>
      <c r="H11" s="59" t="s">
        <v>304</v>
      </c>
      <c r="I11" s="59" t="s">
        <v>304</v>
      </c>
      <c r="J11" s="59" t="s">
        <v>306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ht="15" thickTop="1" thickBot="1" x14ac:dyDescent="0.6">
      <c r="A12" s="41">
        <v>9</v>
      </c>
      <c r="B12" s="8" t="s">
        <v>11</v>
      </c>
      <c r="C12" s="6">
        <v>0</v>
      </c>
      <c r="D12" s="6">
        <v>30</v>
      </c>
      <c r="E12" s="6">
        <v>300</v>
      </c>
      <c r="F12" s="6" t="s">
        <v>14</v>
      </c>
      <c r="G12" s="33"/>
      <c r="H12" s="38"/>
      <c r="I12" s="38" t="s">
        <v>305</v>
      </c>
      <c r="J12" s="38" t="s">
        <v>305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15" thickTop="1" thickBot="1" x14ac:dyDescent="0.6">
      <c r="A13" s="41">
        <v>10</v>
      </c>
      <c r="B13" s="60" t="s">
        <v>11</v>
      </c>
      <c r="C13" s="59">
        <v>1</v>
      </c>
      <c r="D13" s="59">
        <v>30</v>
      </c>
      <c r="E13" s="59">
        <v>115</v>
      </c>
      <c r="F13" s="59" t="s">
        <v>14</v>
      </c>
      <c r="G13" s="33"/>
      <c r="H13" s="59" t="s">
        <v>304</v>
      </c>
      <c r="I13" s="59" t="s">
        <v>305</v>
      </c>
      <c r="J13" s="59" t="s">
        <v>304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15" thickTop="1" thickBot="1" x14ac:dyDescent="0.6">
      <c r="A14" s="41">
        <v>11</v>
      </c>
      <c r="B14" s="8" t="s">
        <v>13</v>
      </c>
      <c r="C14" s="6">
        <v>1</v>
      </c>
      <c r="D14" s="6">
        <v>27.2</v>
      </c>
      <c r="E14" s="6">
        <v>43</v>
      </c>
      <c r="F14" s="6" t="s">
        <v>21</v>
      </c>
      <c r="G14" s="33"/>
      <c r="H14" s="38"/>
      <c r="I14" s="38" t="s">
        <v>305</v>
      </c>
      <c r="J14" s="38" t="s">
        <v>305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15" thickTop="1" thickBot="1" x14ac:dyDescent="0.6">
      <c r="A15" s="41">
        <v>12</v>
      </c>
      <c r="B15" s="7" t="s">
        <v>13</v>
      </c>
      <c r="C15" s="6">
        <v>1</v>
      </c>
      <c r="D15" s="6">
        <v>33</v>
      </c>
      <c r="E15" s="6">
        <v>100</v>
      </c>
      <c r="F15" s="6" t="s">
        <v>14</v>
      </c>
      <c r="G15" s="33"/>
      <c r="H15" s="38"/>
      <c r="I15" s="38"/>
      <c r="J15" s="38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15" thickTop="1" thickBot="1" x14ac:dyDescent="0.6">
      <c r="A16" s="41">
        <v>13</v>
      </c>
      <c r="B16" s="8" t="s">
        <v>13</v>
      </c>
      <c r="C16" s="6">
        <v>1</v>
      </c>
      <c r="D16" s="22">
        <v>31</v>
      </c>
      <c r="E16" s="6">
        <v>75</v>
      </c>
      <c r="F16" s="6" t="s">
        <v>15</v>
      </c>
      <c r="G16" s="33"/>
      <c r="H16" s="38"/>
      <c r="I16" s="38"/>
      <c r="J16" s="38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15" thickTop="1" thickBot="1" x14ac:dyDescent="0.6">
      <c r="A17" s="41">
        <v>14</v>
      </c>
      <c r="B17" s="60" t="s">
        <v>11</v>
      </c>
      <c r="C17" s="59">
        <v>1</v>
      </c>
      <c r="D17" s="59">
        <v>33</v>
      </c>
      <c r="E17" s="59">
        <v>100</v>
      </c>
      <c r="F17" s="59" t="s">
        <v>14</v>
      </c>
      <c r="G17" s="33"/>
      <c r="H17" s="59" t="s">
        <v>305</v>
      </c>
      <c r="I17" s="59" t="s">
        <v>304</v>
      </c>
      <c r="J17" s="59" t="s">
        <v>306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15" thickTop="1" thickBot="1" x14ac:dyDescent="0.6">
      <c r="A18" s="41">
        <v>15</v>
      </c>
      <c r="B18" s="9" t="s">
        <v>13</v>
      </c>
      <c r="C18" s="10">
        <v>1</v>
      </c>
      <c r="D18" s="10">
        <v>28</v>
      </c>
      <c r="E18" s="10">
        <v>145</v>
      </c>
      <c r="F18" s="10" t="s">
        <v>21</v>
      </c>
      <c r="G18" s="33"/>
      <c r="H18" s="38"/>
      <c r="I18" s="38"/>
      <c r="J18" s="38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15" thickTop="1" thickBot="1" x14ac:dyDescent="0.6">
      <c r="A19" s="41">
        <v>16</v>
      </c>
      <c r="B19" s="6" t="s">
        <v>13</v>
      </c>
      <c r="C19" s="6">
        <v>1</v>
      </c>
      <c r="D19" s="22">
        <v>25</v>
      </c>
      <c r="E19" s="6">
        <v>37</v>
      </c>
      <c r="F19" s="6" t="s">
        <v>14</v>
      </c>
      <c r="G19" s="33"/>
      <c r="H19" s="38"/>
      <c r="I19" s="38"/>
      <c r="J19" s="38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</row>
    <row r="20" spans="1:46" ht="15" thickTop="1" thickBot="1" x14ac:dyDescent="0.6">
      <c r="A20" s="41">
        <v>17</v>
      </c>
      <c r="B20" s="6" t="s">
        <v>11</v>
      </c>
      <c r="C20" s="6">
        <v>1</v>
      </c>
      <c r="D20" s="6">
        <v>34</v>
      </c>
      <c r="E20" s="6">
        <v>110</v>
      </c>
      <c r="F20" s="6" t="s">
        <v>14</v>
      </c>
      <c r="G20" s="33"/>
      <c r="H20" s="38"/>
      <c r="I20" s="38"/>
      <c r="J20" s="38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</row>
    <row r="21" spans="1:46" ht="15" thickTop="1" thickBot="1" x14ac:dyDescent="0.6">
      <c r="A21" s="41">
        <v>18</v>
      </c>
      <c r="B21" s="6" t="s">
        <v>13</v>
      </c>
      <c r="C21" s="6">
        <v>1</v>
      </c>
      <c r="D21" s="6">
        <v>33</v>
      </c>
      <c r="E21" s="6">
        <v>70</v>
      </c>
      <c r="F21" s="6" t="s">
        <v>15</v>
      </c>
      <c r="G21" s="33"/>
      <c r="H21" s="38"/>
      <c r="I21" s="38" t="s">
        <v>304</v>
      </c>
      <c r="J21" s="38" t="s">
        <v>305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</row>
    <row r="22" spans="1:46" ht="15" thickTop="1" thickBot="1" x14ac:dyDescent="0.6">
      <c r="A22" s="41">
        <v>19</v>
      </c>
      <c r="B22" s="59" t="s">
        <v>13</v>
      </c>
      <c r="C22" s="59">
        <v>1</v>
      </c>
      <c r="D22" s="59">
        <v>29</v>
      </c>
      <c r="E22" s="59">
        <v>70</v>
      </c>
      <c r="F22" s="59" t="s">
        <v>15</v>
      </c>
      <c r="G22" s="33"/>
      <c r="H22" s="59" t="s">
        <v>305</v>
      </c>
      <c r="I22" s="59" t="s">
        <v>305</v>
      </c>
      <c r="J22" s="59" t="s">
        <v>305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</row>
    <row r="23" spans="1:46" ht="15" thickTop="1" thickBot="1" x14ac:dyDescent="0.6">
      <c r="A23" s="41">
        <v>20</v>
      </c>
      <c r="B23" s="6" t="s">
        <v>13</v>
      </c>
      <c r="C23" s="6">
        <v>1</v>
      </c>
      <c r="D23" s="6">
        <v>31</v>
      </c>
      <c r="E23" s="6">
        <v>63</v>
      </c>
      <c r="F23" s="6" t="s">
        <v>14</v>
      </c>
      <c r="G23" s="33"/>
      <c r="H23" s="38"/>
      <c r="I23" s="38" t="s">
        <v>304</v>
      </c>
      <c r="J23" s="38" t="s">
        <v>305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</row>
    <row r="24" spans="1:46" ht="14.7" thickTop="1" x14ac:dyDescent="0.55000000000000004">
      <c r="A24" s="21"/>
      <c r="B24" s="11"/>
    </row>
    <row r="25" spans="1:46" x14ac:dyDescent="0.55000000000000004">
      <c r="A25" s="1"/>
    </row>
    <row r="26" spans="1:46" x14ac:dyDescent="0.55000000000000004">
      <c r="A26" s="1"/>
    </row>
    <row r="27" spans="1:46" x14ac:dyDescent="0.55000000000000004">
      <c r="A27" s="1"/>
    </row>
    <row r="28" spans="1:46" x14ac:dyDescent="0.55000000000000004">
      <c r="A28" s="1"/>
    </row>
    <row r="29" spans="1:46" x14ac:dyDescent="0.55000000000000004">
      <c r="A29" s="1"/>
    </row>
    <row r="30" spans="1:46" x14ac:dyDescent="0.55000000000000004">
      <c r="A30" s="1"/>
    </row>
    <row r="31" spans="1:46" x14ac:dyDescent="0.55000000000000004">
      <c r="A31" s="1"/>
    </row>
    <row r="32" spans="1:46" x14ac:dyDescent="0.55000000000000004">
      <c r="A32" s="1"/>
    </row>
    <row r="33" spans="1:1" x14ac:dyDescent="0.55000000000000004">
      <c r="A33" s="20"/>
    </row>
  </sheetData>
  <mergeCells count="23">
    <mergeCell ref="AQ2:AT2"/>
    <mergeCell ref="AA1:AT1"/>
    <mergeCell ref="K2:N2"/>
    <mergeCell ref="O2:R2"/>
    <mergeCell ref="S2:V2"/>
    <mergeCell ref="W2:Z2"/>
    <mergeCell ref="K1:Z1"/>
    <mergeCell ref="AA2:AD2"/>
    <mergeCell ref="AE2:AH2"/>
    <mergeCell ref="AI2:AL2"/>
    <mergeCell ref="AM2:AP2"/>
    <mergeCell ref="H1:J1"/>
    <mergeCell ref="A1:A3"/>
    <mergeCell ref="B2:B3"/>
    <mergeCell ref="C2:C3"/>
    <mergeCell ref="D2:D3"/>
    <mergeCell ref="E2:E3"/>
    <mergeCell ref="B1:F1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C2AB-8EB3-4254-91E2-433567D732E1}">
  <dimension ref="A1:R47"/>
  <sheetViews>
    <sheetView topLeftCell="E17" zoomScale="60" zoomScaleNormal="60" workbookViewId="0">
      <selection activeCell="K50" sqref="K50"/>
    </sheetView>
  </sheetViews>
  <sheetFormatPr baseColWidth="10" defaultRowHeight="14.4" x14ac:dyDescent="0.55000000000000004"/>
  <cols>
    <col min="1" max="1" width="14.734375" bestFit="1" customWidth="1"/>
    <col min="2" max="2" width="17.68359375" bestFit="1" customWidth="1"/>
    <col min="3" max="3" width="15.734375" bestFit="1" customWidth="1"/>
    <col min="4" max="4" width="14.20703125" bestFit="1" customWidth="1"/>
    <col min="5" max="5" width="13.734375" bestFit="1" customWidth="1"/>
    <col min="8" max="8" width="14.15625" bestFit="1" customWidth="1"/>
    <col min="9" max="9" width="12.20703125" bestFit="1" customWidth="1"/>
    <col min="10" max="10" width="13.41796875" bestFit="1" customWidth="1"/>
    <col min="11" max="11" width="12.3671875" bestFit="1" customWidth="1"/>
    <col min="12" max="12" width="13.734375" customWidth="1"/>
    <col min="13" max="13" width="11.89453125" customWidth="1"/>
  </cols>
  <sheetData>
    <row r="1" spans="1:18" ht="15" thickTop="1" thickBot="1" x14ac:dyDescent="0.6">
      <c r="A1" s="103" t="s">
        <v>0</v>
      </c>
      <c r="B1" s="128" t="s">
        <v>308</v>
      </c>
      <c r="C1" s="129"/>
      <c r="D1" s="129"/>
      <c r="E1" s="130"/>
      <c r="F1" s="39"/>
    </row>
    <row r="2" spans="1:18" ht="15" thickTop="1" thickBot="1" x14ac:dyDescent="0.6">
      <c r="A2" s="104"/>
      <c r="B2" s="131" t="s">
        <v>5</v>
      </c>
      <c r="C2" s="133" t="s">
        <v>2</v>
      </c>
      <c r="D2" s="135" t="s">
        <v>3</v>
      </c>
      <c r="E2" s="137" t="s">
        <v>54</v>
      </c>
      <c r="J2" s="119" t="s">
        <v>300</v>
      </c>
      <c r="K2" s="120"/>
      <c r="L2" s="120"/>
      <c r="M2" s="121"/>
    </row>
    <row r="3" spans="1:18" ht="15" thickTop="1" thickBot="1" x14ac:dyDescent="0.6">
      <c r="A3" s="105"/>
      <c r="B3" s="132"/>
      <c r="C3" s="134"/>
      <c r="D3" s="136"/>
      <c r="E3" s="138"/>
      <c r="I3" s="74"/>
      <c r="J3" s="75" t="s">
        <v>5</v>
      </c>
      <c r="K3" s="62" t="s">
        <v>2</v>
      </c>
      <c r="L3" s="62" t="s">
        <v>3</v>
      </c>
      <c r="M3" s="62" t="s">
        <v>54</v>
      </c>
    </row>
    <row r="4" spans="1:18" ht="15" thickTop="1" thickBot="1" x14ac:dyDescent="0.6">
      <c r="A4" s="41">
        <v>1</v>
      </c>
      <c r="B4" s="42" t="s">
        <v>24</v>
      </c>
      <c r="C4" s="13" t="s">
        <v>25</v>
      </c>
      <c r="D4" s="43" t="s">
        <v>22</v>
      </c>
      <c r="E4" s="42" t="s">
        <v>23</v>
      </c>
      <c r="G4" s="76"/>
      <c r="H4" t="s">
        <v>299</v>
      </c>
      <c r="J4" s="59">
        <v>10</v>
      </c>
      <c r="K4" s="59">
        <v>4</v>
      </c>
      <c r="L4" s="59">
        <v>5</v>
      </c>
      <c r="M4" s="59">
        <v>3</v>
      </c>
    </row>
    <row r="5" spans="1:18" ht="15" thickTop="1" thickBot="1" x14ac:dyDescent="0.6">
      <c r="A5" s="41">
        <v>2</v>
      </c>
      <c r="B5" s="6" t="s">
        <v>51</v>
      </c>
      <c r="C5" s="45" t="s">
        <v>52</v>
      </c>
      <c r="D5" s="6" t="s">
        <v>42</v>
      </c>
      <c r="E5" s="6" t="s">
        <v>53</v>
      </c>
    </row>
    <row r="6" spans="1:18" ht="15" thickTop="1" thickBot="1" x14ac:dyDescent="0.6">
      <c r="A6" s="41">
        <v>3</v>
      </c>
      <c r="B6" s="45" t="s">
        <v>73</v>
      </c>
      <c r="C6" s="45" t="s">
        <v>22</v>
      </c>
      <c r="D6" s="6" t="s">
        <v>74</v>
      </c>
      <c r="E6" s="6" t="s">
        <v>57</v>
      </c>
      <c r="G6" s="122" t="s">
        <v>309</v>
      </c>
      <c r="H6" s="123"/>
      <c r="I6" s="124"/>
    </row>
    <row r="7" spans="1:18" ht="15" thickTop="1" thickBot="1" x14ac:dyDescent="0.6">
      <c r="A7" s="41">
        <v>4</v>
      </c>
      <c r="B7" s="6" t="s">
        <v>84</v>
      </c>
      <c r="C7" s="6" t="s">
        <v>85</v>
      </c>
      <c r="D7" s="6" t="s">
        <v>66</v>
      </c>
      <c r="E7" s="6" t="s">
        <v>86</v>
      </c>
      <c r="G7" s="69">
        <v>1</v>
      </c>
      <c r="H7" s="68">
        <v>67</v>
      </c>
      <c r="I7" s="14">
        <v>48</v>
      </c>
      <c r="J7" s="6">
        <v>6</v>
      </c>
      <c r="K7" s="6">
        <v>1</v>
      </c>
      <c r="N7" s="125" t="s">
        <v>310</v>
      </c>
      <c r="O7" s="126"/>
      <c r="P7" s="126"/>
      <c r="Q7" s="127"/>
    </row>
    <row r="8" spans="1:18" ht="15" thickTop="1" thickBot="1" x14ac:dyDescent="0.6">
      <c r="A8" s="41">
        <v>5</v>
      </c>
      <c r="B8" s="6" t="s">
        <v>98</v>
      </c>
      <c r="C8" s="6" t="s">
        <v>99</v>
      </c>
      <c r="D8" s="6" t="s">
        <v>100</v>
      </c>
      <c r="E8" s="6" t="s">
        <v>101</v>
      </c>
      <c r="G8" s="41">
        <v>2</v>
      </c>
      <c r="H8" s="6">
        <v>58</v>
      </c>
      <c r="I8" s="6">
        <v>57</v>
      </c>
      <c r="J8" s="6">
        <v>8</v>
      </c>
      <c r="K8" s="6">
        <v>5</v>
      </c>
      <c r="N8" s="81">
        <v>1</v>
      </c>
      <c r="O8" s="72">
        <f>(B26/H7)*100</f>
        <v>35.820895522388057</v>
      </c>
      <c r="P8" s="72">
        <f t="shared" ref="P8:R8" si="0">(C26/I7)*100</f>
        <v>29.166666666666668</v>
      </c>
      <c r="Q8" s="72">
        <f t="shared" si="0"/>
        <v>66.666666666666657</v>
      </c>
      <c r="R8" s="72">
        <f t="shared" si="0"/>
        <v>100</v>
      </c>
    </row>
    <row r="9" spans="1:18" ht="15" thickTop="1" thickBot="1" x14ac:dyDescent="0.6">
      <c r="A9" s="41">
        <v>6</v>
      </c>
      <c r="B9" s="6" t="s">
        <v>121</v>
      </c>
      <c r="C9" s="6" t="s">
        <v>122</v>
      </c>
      <c r="D9" s="6" t="s">
        <v>57</v>
      </c>
      <c r="E9" s="6" t="s">
        <v>123</v>
      </c>
      <c r="G9" s="41">
        <v>3</v>
      </c>
      <c r="H9" s="6">
        <v>52</v>
      </c>
      <c r="I9" s="6">
        <v>6</v>
      </c>
      <c r="J9" s="6">
        <v>1</v>
      </c>
      <c r="K9" s="6">
        <v>1</v>
      </c>
      <c r="L9" s="11"/>
      <c r="M9" s="40"/>
      <c r="N9" s="46">
        <v>2</v>
      </c>
      <c r="O9" s="72">
        <f t="shared" ref="O9:O27" si="1">(B27/H8)*100</f>
        <v>29.310344827586203</v>
      </c>
      <c r="P9" s="72">
        <f t="shared" ref="P9:P28" si="2">(C27/I8)*100</f>
        <v>24.561403508771928</v>
      </c>
      <c r="Q9" s="72">
        <f t="shared" ref="Q9:Q28" si="3">(D27/J8)*100</f>
        <v>25</v>
      </c>
      <c r="R9" s="72">
        <f t="shared" ref="R9:R28" si="4">(E27/K8)*100</f>
        <v>20</v>
      </c>
    </row>
    <row r="10" spans="1:18" ht="15" thickTop="1" thickBot="1" x14ac:dyDescent="0.6">
      <c r="A10" s="41">
        <v>7</v>
      </c>
      <c r="B10" s="45" t="s">
        <v>140</v>
      </c>
      <c r="C10" s="6" t="s">
        <v>141</v>
      </c>
      <c r="D10" s="45" t="s">
        <v>142</v>
      </c>
      <c r="E10" s="6" t="s">
        <v>143</v>
      </c>
      <c r="G10" s="41">
        <v>4</v>
      </c>
      <c r="H10" s="6">
        <v>75</v>
      </c>
      <c r="I10" s="6">
        <v>15</v>
      </c>
      <c r="J10" s="6">
        <v>3</v>
      </c>
      <c r="K10" s="6">
        <v>4</v>
      </c>
      <c r="L10" s="11"/>
      <c r="M10" s="11"/>
      <c r="N10" s="46">
        <v>3</v>
      </c>
      <c r="O10" s="72">
        <f t="shared" si="1"/>
        <v>36.538461538461533</v>
      </c>
      <c r="P10" s="72">
        <f t="shared" si="2"/>
        <v>66.666666666666657</v>
      </c>
      <c r="Q10" s="72">
        <f t="shared" si="3"/>
        <v>0</v>
      </c>
      <c r="R10" s="72">
        <f t="shared" si="4"/>
        <v>0</v>
      </c>
    </row>
    <row r="11" spans="1:18" ht="15" thickTop="1" thickBot="1" x14ac:dyDescent="0.6">
      <c r="A11" s="41">
        <v>8</v>
      </c>
      <c r="B11" s="45" t="s">
        <v>165</v>
      </c>
      <c r="C11" s="45" t="s">
        <v>166</v>
      </c>
      <c r="D11" s="45" t="s">
        <v>167</v>
      </c>
      <c r="E11" s="6" t="s">
        <v>57</v>
      </c>
      <c r="G11" s="41">
        <v>5</v>
      </c>
      <c r="H11" s="6">
        <v>156</v>
      </c>
      <c r="I11" s="6">
        <v>76</v>
      </c>
      <c r="J11" s="6">
        <v>9</v>
      </c>
      <c r="K11" s="6">
        <v>5</v>
      </c>
      <c r="L11" s="11"/>
      <c r="M11" s="11"/>
      <c r="N11" s="46">
        <v>4</v>
      </c>
      <c r="O11" s="72">
        <f t="shared" si="1"/>
        <v>28.000000000000004</v>
      </c>
      <c r="P11" s="72">
        <f t="shared" si="2"/>
        <v>13.333333333333334</v>
      </c>
      <c r="Q11" s="72">
        <f t="shared" si="3"/>
        <v>0</v>
      </c>
      <c r="R11" s="72">
        <f t="shared" si="4"/>
        <v>25</v>
      </c>
    </row>
    <row r="12" spans="1:18" ht="15" thickTop="1" thickBot="1" x14ac:dyDescent="0.6">
      <c r="A12" s="41">
        <v>9</v>
      </c>
      <c r="B12" s="45" t="s">
        <v>181</v>
      </c>
      <c r="C12" s="6" t="s">
        <v>182</v>
      </c>
      <c r="D12" s="6" t="s">
        <v>183</v>
      </c>
      <c r="E12" s="6" t="s">
        <v>35</v>
      </c>
      <c r="G12" s="41">
        <v>6</v>
      </c>
      <c r="H12" s="6">
        <v>176</v>
      </c>
      <c r="I12" s="6">
        <v>23</v>
      </c>
      <c r="J12" s="6">
        <v>1</v>
      </c>
      <c r="K12" s="6">
        <v>11</v>
      </c>
      <c r="L12" s="11"/>
      <c r="M12" s="11"/>
      <c r="N12" s="46">
        <v>5</v>
      </c>
      <c r="O12" s="72">
        <f t="shared" si="1"/>
        <v>36.538461538461533</v>
      </c>
      <c r="P12" s="72">
        <f t="shared" si="2"/>
        <v>28.947368421052634</v>
      </c>
      <c r="Q12" s="72">
        <f t="shared" si="3"/>
        <v>33.333333333333329</v>
      </c>
      <c r="R12" s="72">
        <f t="shared" si="4"/>
        <v>20</v>
      </c>
    </row>
    <row r="13" spans="1:18" ht="15" thickTop="1" thickBot="1" x14ac:dyDescent="0.6">
      <c r="A13" s="41">
        <v>10</v>
      </c>
      <c r="B13" s="45" t="s">
        <v>198</v>
      </c>
      <c r="C13" s="6" t="s">
        <v>199</v>
      </c>
      <c r="D13" s="45" t="s">
        <v>200</v>
      </c>
      <c r="E13" s="45" t="s">
        <v>201</v>
      </c>
      <c r="G13" s="41">
        <v>7</v>
      </c>
      <c r="H13" s="6">
        <v>97</v>
      </c>
      <c r="I13" s="6">
        <v>87</v>
      </c>
      <c r="J13" s="6">
        <v>15</v>
      </c>
      <c r="K13" s="6">
        <v>16</v>
      </c>
      <c r="L13" s="11"/>
      <c r="M13" s="11"/>
      <c r="N13" s="46">
        <v>6</v>
      </c>
      <c r="O13" s="72">
        <f t="shared" si="1"/>
        <v>22.15909090909091</v>
      </c>
      <c r="P13" s="72">
        <f t="shared" si="2"/>
        <v>13.043478260869565</v>
      </c>
      <c r="Q13" s="72">
        <f t="shared" si="3"/>
        <v>0</v>
      </c>
      <c r="R13" s="72">
        <f t="shared" si="4"/>
        <v>18.181818181818183</v>
      </c>
    </row>
    <row r="14" spans="1:18" ht="15" thickTop="1" thickBot="1" x14ac:dyDescent="0.6">
      <c r="A14" s="41">
        <v>11</v>
      </c>
      <c r="B14" s="6" t="s">
        <v>219</v>
      </c>
      <c r="C14" s="45" t="s">
        <v>220</v>
      </c>
      <c r="D14" s="6" t="s">
        <v>28</v>
      </c>
      <c r="E14" s="6" t="s">
        <v>28</v>
      </c>
      <c r="G14" s="41">
        <v>8</v>
      </c>
      <c r="H14" s="6">
        <v>80</v>
      </c>
      <c r="I14" s="6">
        <v>27</v>
      </c>
      <c r="J14" s="6">
        <v>5</v>
      </c>
      <c r="K14" s="6">
        <v>1</v>
      </c>
      <c r="L14" s="11"/>
      <c r="M14" s="11"/>
      <c r="N14" s="46">
        <v>7</v>
      </c>
      <c r="O14" s="72">
        <f t="shared" si="1"/>
        <v>48.453608247422679</v>
      </c>
      <c r="P14" s="72">
        <f t="shared" si="2"/>
        <v>27.586206896551722</v>
      </c>
      <c r="Q14" s="72">
        <f t="shared" si="3"/>
        <v>33.333333333333329</v>
      </c>
      <c r="R14" s="72">
        <f t="shared" si="4"/>
        <v>31.25</v>
      </c>
    </row>
    <row r="15" spans="1:18" ht="15" thickTop="1" thickBot="1" x14ac:dyDescent="0.6">
      <c r="A15" s="41">
        <v>12</v>
      </c>
      <c r="B15" s="45" t="s">
        <v>224</v>
      </c>
      <c r="C15" s="6" t="s">
        <v>225</v>
      </c>
      <c r="D15" s="6" t="s">
        <v>126</v>
      </c>
      <c r="E15" s="6" t="s">
        <v>28</v>
      </c>
      <c r="G15" s="41">
        <v>9</v>
      </c>
      <c r="H15" s="6">
        <v>269</v>
      </c>
      <c r="I15" s="6">
        <v>22</v>
      </c>
      <c r="J15" s="6">
        <v>2</v>
      </c>
      <c r="K15" s="6">
        <v>2</v>
      </c>
      <c r="L15" s="11"/>
      <c r="M15" s="11"/>
      <c r="N15" s="46">
        <v>8</v>
      </c>
      <c r="O15" s="72">
        <f t="shared" si="1"/>
        <v>45</v>
      </c>
      <c r="P15" s="72">
        <f t="shared" si="2"/>
        <v>55.555555555555557</v>
      </c>
      <c r="Q15" s="72">
        <f t="shared" si="3"/>
        <v>80</v>
      </c>
      <c r="R15" s="72">
        <f t="shared" si="4"/>
        <v>0</v>
      </c>
    </row>
    <row r="16" spans="1:18" ht="15" thickTop="1" thickBot="1" x14ac:dyDescent="0.6">
      <c r="A16" s="41">
        <v>13</v>
      </c>
      <c r="B16" s="6" t="s">
        <v>232</v>
      </c>
      <c r="C16" s="6" t="s">
        <v>233</v>
      </c>
      <c r="D16" s="6" t="s">
        <v>57</v>
      </c>
      <c r="E16" s="6" t="s">
        <v>57</v>
      </c>
      <c r="G16" s="41">
        <v>10</v>
      </c>
      <c r="H16" s="6">
        <v>37</v>
      </c>
      <c r="I16" s="6">
        <v>77</v>
      </c>
      <c r="J16" s="6">
        <v>5</v>
      </c>
      <c r="K16" s="6">
        <v>6</v>
      </c>
      <c r="L16" s="11"/>
      <c r="M16" s="11"/>
      <c r="N16" s="46">
        <v>9</v>
      </c>
      <c r="O16" s="72">
        <f t="shared" si="1"/>
        <v>42.37918215613383</v>
      </c>
      <c r="P16" s="72">
        <f t="shared" si="2"/>
        <v>22.727272727272727</v>
      </c>
      <c r="Q16" s="72">
        <f t="shared" si="3"/>
        <v>50</v>
      </c>
      <c r="R16" s="72">
        <f t="shared" si="4"/>
        <v>0</v>
      </c>
    </row>
    <row r="17" spans="1:18" ht="15" thickTop="1" thickBot="1" x14ac:dyDescent="0.6">
      <c r="A17" s="41">
        <v>14</v>
      </c>
      <c r="B17" s="45" t="s">
        <v>241</v>
      </c>
      <c r="C17" s="6" t="s">
        <v>242</v>
      </c>
      <c r="D17" s="45" t="s">
        <v>47</v>
      </c>
      <c r="E17" s="6" t="s">
        <v>28</v>
      </c>
      <c r="G17" s="41">
        <v>11</v>
      </c>
      <c r="H17" s="6">
        <v>29</v>
      </c>
      <c r="I17" s="6">
        <v>7</v>
      </c>
      <c r="J17" s="6"/>
      <c r="K17" s="6"/>
      <c r="L17" s="11"/>
      <c r="M17" s="11"/>
      <c r="N17" s="46">
        <v>10</v>
      </c>
      <c r="O17" s="72">
        <f t="shared" si="1"/>
        <v>43.243243243243242</v>
      </c>
      <c r="P17" s="72">
        <f t="shared" si="2"/>
        <v>29.870129870129869</v>
      </c>
      <c r="Q17" s="72">
        <f t="shared" si="3"/>
        <v>60</v>
      </c>
      <c r="R17" s="72">
        <f t="shared" si="4"/>
        <v>100</v>
      </c>
    </row>
    <row r="18" spans="1:18" ht="15" thickTop="1" thickBot="1" x14ac:dyDescent="0.6">
      <c r="A18" s="41">
        <v>15</v>
      </c>
      <c r="B18" s="10" t="s">
        <v>254</v>
      </c>
      <c r="C18" s="10" t="s">
        <v>255</v>
      </c>
      <c r="D18" s="10" t="s">
        <v>256</v>
      </c>
      <c r="E18" s="6" t="s">
        <v>35</v>
      </c>
      <c r="G18" s="41">
        <v>12</v>
      </c>
      <c r="H18" s="6">
        <v>51</v>
      </c>
      <c r="I18" s="6">
        <v>26</v>
      </c>
      <c r="J18" s="6">
        <v>6</v>
      </c>
      <c r="K18" s="6"/>
      <c r="L18" s="11"/>
      <c r="M18" s="11"/>
      <c r="N18" s="46">
        <v>11</v>
      </c>
      <c r="O18" s="72">
        <f t="shared" si="1"/>
        <v>31.03448275862069</v>
      </c>
      <c r="P18" s="72">
        <f t="shared" si="2"/>
        <v>42.857142857142854</v>
      </c>
      <c r="Q18" s="84"/>
      <c r="R18" s="84"/>
    </row>
    <row r="19" spans="1:18" ht="15" thickTop="1" thickBot="1" x14ac:dyDescent="0.6">
      <c r="A19" s="41">
        <v>16</v>
      </c>
      <c r="B19" s="6" t="s">
        <v>268</v>
      </c>
      <c r="C19" s="6" t="s">
        <v>82</v>
      </c>
      <c r="D19" s="6" t="s">
        <v>57</v>
      </c>
      <c r="E19" s="6" t="s">
        <v>28</v>
      </c>
      <c r="G19" s="41">
        <v>13</v>
      </c>
      <c r="H19" s="6">
        <v>42</v>
      </c>
      <c r="I19" s="6">
        <v>16</v>
      </c>
      <c r="J19" s="6">
        <v>1</v>
      </c>
      <c r="K19" s="6">
        <v>1</v>
      </c>
      <c r="L19" s="11"/>
      <c r="M19" s="11"/>
      <c r="N19" s="46">
        <v>12</v>
      </c>
      <c r="O19" s="72">
        <f t="shared" si="1"/>
        <v>41.17647058823529</v>
      </c>
      <c r="P19" s="72">
        <f t="shared" si="2"/>
        <v>19.230769230769234</v>
      </c>
      <c r="Q19" s="72">
        <f t="shared" si="3"/>
        <v>16.666666666666664</v>
      </c>
      <c r="R19" s="84"/>
    </row>
    <row r="20" spans="1:18" ht="15" thickTop="1" thickBot="1" x14ac:dyDescent="0.6">
      <c r="A20" s="41">
        <v>17</v>
      </c>
      <c r="B20" s="6" t="s">
        <v>270</v>
      </c>
      <c r="C20" s="6" t="s">
        <v>271</v>
      </c>
      <c r="D20" s="6" t="s">
        <v>104</v>
      </c>
      <c r="E20" s="6" t="s">
        <v>28</v>
      </c>
      <c r="G20" s="41">
        <v>14</v>
      </c>
      <c r="H20" s="6">
        <v>47</v>
      </c>
      <c r="I20" s="6">
        <v>31</v>
      </c>
      <c r="J20" s="6">
        <v>3</v>
      </c>
      <c r="K20" s="6"/>
      <c r="L20" s="11"/>
      <c r="M20" s="11"/>
      <c r="N20" s="46">
        <v>13</v>
      </c>
      <c r="O20" s="72">
        <f t="shared" si="1"/>
        <v>30.952380952380953</v>
      </c>
      <c r="P20" s="72">
        <f t="shared" si="2"/>
        <v>18.75</v>
      </c>
      <c r="Q20" s="72">
        <f t="shared" si="3"/>
        <v>0</v>
      </c>
      <c r="R20" s="72">
        <f t="shared" si="4"/>
        <v>0</v>
      </c>
    </row>
    <row r="21" spans="1:18" ht="15" thickTop="1" thickBot="1" x14ac:dyDescent="0.6">
      <c r="A21" s="41">
        <v>18</v>
      </c>
      <c r="B21" s="6" t="s">
        <v>278</v>
      </c>
      <c r="C21" s="6" t="s">
        <v>50</v>
      </c>
      <c r="D21" s="6" t="s">
        <v>28</v>
      </c>
      <c r="E21" s="6" t="s">
        <v>57</v>
      </c>
      <c r="G21" s="41">
        <v>15</v>
      </c>
      <c r="H21" s="6">
        <v>85</v>
      </c>
      <c r="I21" s="6">
        <v>28</v>
      </c>
      <c r="J21" s="6">
        <v>8</v>
      </c>
      <c r="K21" s="6">
        <v>2</v>
      </c>
      <c r="L21" s="11"/>
      <c r="M21" s="11"/>
      <c r="N21" s="46">
        <v>14</v>
      </c>
      <c r="O21" s="72">
        <f t="shared" si="1"/>
        <v>63.829787234042556</v>
      </c>
      <c r="P21" s="72">
        <f t="shared" si="2"/>
        <v>32.258064516129032</v>
      </c>
      <c r="Q21" s="72">
        <f t="shared" si="3"/>
        <v>66.666666666666657</v>
      </c>
      <c r="R21" s="84"/>
    </row>
    <row r="22" spans="1:18" ht="15" thickTop="1" thickBot="1" x14ac:dyDescent="0.6">
      <c r="A22" s="41">
        <v>19</v>
      </c>
      <c r="B22" s="45" t="s">
        <v>285</v>
      </c>
      <c r="C22" s="6" t="s">
        <v>286</v>
      </c>
      <c r="D22" s="6" t="s">
        <v>28</v>
      </c>
      <c r="E22" s="45" t="s">
        <v>180</v>
      </c>
      <c r="G22" s="41">
        <v>16</v>
      </c>
      <c r="H22" s="6">
        <v>22</v>
      </c>
      <c r="I22" s="6">
        <v>7</v>
      </c>
      <c r="J22" s="6">
        <v>1</v>
      </c>
      <c r="K22" s="6"/>
      <c r="L22" s="11"/>
      <c r="M22" s="11"/>
      <c r="N22" s="46">
        <v>15</v>
      </c>
      <c r="O22" s="72">
        <f t="shared" si="1"/>
        <v>27.058823529411764</v>
      </c>
      <c r="P22" s="72">
        <f t="shared" si="2"/>
        <v>39.285714285714285</v>
      </c>
      <c r="Q22" s="72">
        <f t="shared" si="3"/>
        <v>25</v>
      </c>
      <c r="R22" s="72">
        <f t="shared" si="4"/>
        <v>0</v>
      </c>
    </row>
    <row r="23" spans="1:18" ht="15" thickTop="1" thickBot="1" x14ac:dyDescent="0.6">
      <c r="A23" s="41">
        <v>20</v>
      </c>
      <c r="B23" s="45" t="s">
        <v>292</v>
      </c>
      <c r="C23" s="6" t="s">
        <v>260</v>
      </c>
      <c r="D23" s="6" t="s">
        <v>28</v>
      </c>
      <c r="E23" s="6" t="s">
        <v>28</v>
      </c>
      <c r="G23" s="41">
        <v>17</v>
      </c>
      <c r="H23" s="6">
        <v>86</v>
      </c>
      <c r="I23" s="6">
        <v>31</v>
      </c>
      <c r="J23" s="6">
        <v>3</v>
      </c>
      <c r="K23" s="6"/>
      <c r="L23" s="11"/>
      <c r="M23" s="11"/>
      <c r="N23" s="46">
        <v>16</v>
      </c>
      <c r="O23" s="72">
        <f t="shared" si="1"/>
        <v>27.27272727272727</v>
      </c>
      <c r="P23" s="72">
        <f t="shared" si="2"/>
        <v>0</v>
      </c>
      <c r="Q23" s="72">
        <f t="shared" si="3"/>
        <v>0</v>
      </c>
      <c r="R23" s="84"/>
    </row>
    <row r="24" spans="1:18" ht="15" thickTop="1" thickBot="1" x14ac:dyDescent="0.6">
      <c r="G24" s="41">
        <v>18</v>
      </c>
      <c r="H24" s="6">
        <v>63</v>
      </c>
      <c r="I24" s="6">
        <v>2</v>
      </c>
      <c r="J24" s="6"/>
      <c r="K24" s="6">
        <v>1</v>
      </c>
      <c r="L24" s="11"/>
      <c r="M24" s="11"/>
      <c r="N24" s="46">
        <v>17</v>
      </c>
      <c r="O24" s="72">
        <f t="shared" si="1"/>
        <v>27.906976744186046</v>
      </c>
      <c r="P24" s="72">
        <f t="shared" si="2"/>
        <v>16.129032258064516</v>
      </c>
      <c r="Q24" s="72">
        <f t="shared" si="3"/>
        <v>33.333333333333329</v>
      </c>
      <c r="R24" s="84"/>
    </row>
    <row r="25" spans="1:18" ht="15" thickTop="1" thickBot="1" x14ac:dyDescent="0.6">
      <c r="A25" s="125" t="s">
        <v>307</v>
      </c>
      <c r="B25" s="139"/>
      <c r="C25" s="139"/>
      <c r="D25" s="140"/>
      <c r="G25" s="41">
        <v>19</v>
      </c>
      <c r="H25" s="6">
        <v>45</v>
      </c>
      <c r="I25" s="6">
        <v>22</v>
      </c>
      <c r="J25" s="6"/>
      <c r="K25" s="6">
        <v>6</v>
      </c>
      <c r="L25" s="11"/>
      <c r="M25" s="11"/>
      <c r="N25" s="46">
        <v>18</v>
      </c>
      <c r="O25" s="72">
        <f t="shared" si="1"/>
        <v>34.920634920634917</v>
      </c>
      <c r="P25" s="72">
        <f t="shared" si="2"/>
        <v>50</v>
      </c>
      <c r="Q25" s="84"/>
      <c r="R25" s="72">
        <f t="shared" si="4"/>
        <v>0</v>
      </c>
    </row>
    <row r="26" spans="1:18" ht="15" thickTop="1" thickBot="1" x14ac:dyDescent="0.6">
      <c r="A26" s="69">
        <v>1</v>
      </c>
      <c r="B26" s="77">
        <v>24</v>
      </c>
      <c r="C26" s="77">
        <v>14</v>
      </c>
      <c r="D26" s="77">
        <v>4</v>
      </c>
      <c r="E26" s="78">
        <v>1</v>
      </c>
      <c r="G26" s="41">
        <v>20</v>
      </c>
      <c r="H26" s="10">
        <v>44</v>
      </c>
      <c r="I26" s="10">
        <v>13</v>
      </c>
      <c r="J26" s="10"/>
      <c r="K26" s="10"/>
      <c r="L26" s="11"/>
      <c r="M26" s="11"/>
      <c r="N26" s="46">
        <v>19</v>
      </c>
      <c r="O26" s="72">
        <f t="shared" si="1"/>
        <v>42.222222222222221</v>
      </c>
      <c r="P26" s="72">
        <f t="shared" si="2"/>
        <v>27.27272727272727</v>
      </c>
      <c r="Q26" s="84"/>
      <c r="R26" s="72">
        <f t="shared" si="4"/>
        <v>50</v>
      </c>
    </row>
    <row r="27" spans="1:18" ht="15" thickTop="1" thickBot="1" x14ac:dyDescent="0.6">
      <c r="A27" s="41">
        <v>2</v>
      </c>
      <c r="B27" s="78">
        <v>17</v>
      </c>
      <c r="C27" s="78">
        <v>14</v>
      </c>
      <c r="D27" s="78">
        <v>2</v>
      </c>
      <c r="E27" s="78">
        <v>1</v>
      </c>
      <c r="G27" s="11"/>
      <c r="H27" s="71">
        <f>SUM(H7:H26)</f>
        <v>1581</v>
      </c>
      <c r="I27" s="71">
        <f t="shared" ref="I27:K27" si="5">SUM(I7:I26)</f>
        <v>621</v>
      </c>
      <c r="J27" s="71">
        <f t="shared" si="5"/>
        <v>77</v>
      </c>
      <c r="K27" s="71">
        <f t="shared" si="5"/>
        <v>62</v>
      </c>
      <c r="L27" s="11"/>
      <c r="M27" s="11"/>
      <c r="N27" s="46">
        <v>20</v>
      </c>
      <c r="O27" s="72">
        <f t="shared" si="1"/>
        <v>40.909090909090914</v>
      </c>
      <c r="P27" s="72">
        <f t="shared" si="2"/>
        <v>38.461538461538467</v>
      </c>
      <c r="Q27" s="84"/>
      <c r="R27" s="84"/>
    </row>
    <row r="28" spans="1:18" ht="15" thickTop="1" thickBot="1" x14ac:dyDescent="0.6">
      <c r="A28" s="41">
        <v>3</v>
      </c>
      <c r="B28" s="78">
        <v>19</v>
      </c>
      <c r="C28" s="78">
        <v>4</v>
      </c>
      <c r="D28" s="78">
        <v>0</v>
      </c>
      <c r="E28" s="78">
        <v>0</v>
      </c>
      <c r="G28" s="11"/>
      <c r="H28" s="11"/>
      <c r="I28" s="11"/>
      <c r="J28" s="11"/>
      <c r="K28" s="70">
        <f>SUM(H7:K26)</f>
        <v>2341</v>
      </c>
      <c r="L28" s="11"/>
      <c r="M28" s="11"/>
      <c r="N28" s="11"/>
      <c r="O28" s="73">
        <f>(B46/H27)*100</f>
        <v>36.369386464263123</v>
      </c>
      <c r="P28" s="73">
        <f t="shared" si="2"/>
        <v>28.180354267310786</v>
      </c>
      <c r="Q28" s="73">
        <f t="shared" si="3"/>
        <v>36.363636363636367</v>
      </c>
      <c r="R28" s="73">
        <f t="shared" si="4"/>
        <v>32.258064516129032</v>
      </c>
    </row>
    <row r="29" spans="1:18" ht="15" thickTop="1" thickBot="1" x14ac:dyDescent="0.6">
      <c r="A29" s="41">
        <v>4</v>
      </c>
      <c r="B29" s="78">
        <v>21</v>
      </c>
      <c r="C29" s="78">
        <v>2</v>
      </c>
      <c r="D29" s="78">
        <v>0</v>
      </c>
      <c r="E29" s="78">
        <v>1</v>
      </c>
      <c r="G29" s="11"/>
      <c r="H29" s="11"/>
      <c r="I29" s="11"/>
      <c r="J29" s="11"/>
      <c r="K29" s="11"/>
    </row>
    <row r="30" spans="1:18" ht="15" thickTop="1" thickBot="1" x14ac:dyDescent="0.6">
      <c r="A30" s="41">
        <v>5</v>
      </c>
      <c r="B30" s="78">
        <v>57</v>
      </c>
      <c r="C30" s="78">
        <v>22</v>
      </c>
      <c r="D30" s="78">
        <v>3</v>
      </c>
      <c r="E30" s="78">
        <v>1</v>
      </c>
      <c r="G30" s="167" t="s">
        <v>316</v>
      </c>
      <c r="H30" s="167"/>
      <c r="I30" s="167"/>
      <c r="J30" s="167"/>
      <c r="K30" s="167"/>
      <c r="L30" s="167"/>
    </row>
    <row r="31" spans="1:18" ht="15" thickTop="1" thickBot="1" x14ac:dyDescent="0.6">
      <c r="A31" s="41">
        <v>6</v>
      </c>
      <c r="B31" s="78">
        <v>39</v>
      </c>
      <c r="C31" s="78">
        <v>3</v>
      </c>
      <c r="D31" s="78">
        <v>0</v>
      </c>
      <c r="E31" s="78">
        <v>2</v>
      </c>
      <c r="G31" s="11"/>
      <c r="H31" s="131" t="s">
        <v>5</v>
      </c>
      <c r="I31" s="133" t="s">
        <v>2</v>
      </c>
      <c r="J31" s="135" t="s">
        <v>3</v>
      </c>
      <c r="K31" s="137" t="s">
        <v>54</v>
      </c>
    </row>
    <row r="32" spans="1:18" ht="15" thickTop="1" thickBot="1" x14ac:dyDescent="0.6">
      <c r="A32" s="41">
        <v>7</v>
      </c>
      <c r="B32" s="78">
        <v>47</v>
      </c>
      <c r="C32" s="78">
        <v>24</v>
      </c>
      <c r="D32" s="78">
        <v>5</v>
      </c>
      <c r="E32" s="78">
        <v>5</v>
      </c>
      <c r="H32" s="132"/>
      <c r="I32" s="134"/>
      <c r="J32" s="141"/>
      <c r="K32" s="142"/>
      <c r="O32" s="80"/>
    </row>
    <row r="33" spans="1:14" ht="15" thickTop="1" thickBot="1" x14ac:dyDescent="0.6">
      <c r="A33" s="41">
        <v>8</v>
      </c>
      <c r="B33" s="78">
        <v>36</v>
      </c>
      <c r="C33" s="78">
        <v>15</v>
      </c>
      <c r="D33" s="78">
        <v>4</v>
      </c>
      <c r="E33" s="78">
        <v>0</v>
      </c>
      <c r="H33" s="72">
        <f>(H27*100)/2341</f>
        <v>67.535241349850494</v>
      </c>
      <c r="I33" s="72">
        <f t="shared" ref="I33:K33" si="6">(I27*100)/2341</f>
        <v>26.527125160187953</v>
      </c>
      <c r="J33" s="72">
        <f t="shared" si="6"/>
        <v>3.2891926527125159</v>
      </c>
      <c r="K33" s="72">
        <f t="shared" si="6"/>
        <v>2.6484408372490389</v>
      </c>
    </row>
    <row r="34" spans="1:14" ht="15" thickTop="1" thickBot="1" x14ac:dyDescent="0.6">
      <c r="A34" s="41">
        <v>9</v>
      </c>
      <c r="B34" s="78">
        <v>114</v>
      </c>
      <c r="C34" s="78">
        <v>5</v>
      </c>
      <c r="D34" s="78">
        <v>1</v>
      </c>
      <c r="E34" s="78">
        <v>0</v>
      </c>
      <c r="M34" s="168" t="s">
        <v>318</v>
      </c>
      <c r="N34" s="169">
        <f>STDEV(O28:R28)</f>
        <v>3.9201700269672997</v>
      </c>
    </row>
    <row r="35" spans="1:14" ht="15" thickTop="1" thickBot="1" x14ac:dyDescent="0.6">
      <c r="A35" s="41">
        <v>10</v>
      </c>
      <c r="B35" s="78">
        <v>16</v>
      </c>
      <c r="C35" s="78">
        <v>23</v>
      </c>
      <c r="D35" s="78">
        <v>3</v>
      </c>
      <c r="E35" s="78">
        <v>6</v>
      </c>
    </row>
    <row r="36" spans="1:14" ht="15" thickTop="1" thickBot="1" x14ac:dyDescent="0.6">
      <c r="A36" s="41">
        <v>11</v>
      </c>
      <c r="B36" s="78">
        <v>9</v>
      </c>
      <c r="C36" s="78">
        <v>3</v>
      </c>
      <c r="D36" s="78"/>
      <c r="E36" s="78"/>
    </row>
    <row r="37" spans="1:14" ht="15" thickTop="1" thickBot="1" x14ac:dyDescent="0.6">
      <c r="A37" s="41">
        <v>12</v>
      </c>
      <c r="B37" s="78">
        <v>21</v>
      </c>
      <c r="C37" s="78">
        <v>5</v>
      </c>
      <c r="D37" s="78">
        <v>1</v>
      </c>
      <c r="E37" s="78"/>
      <c r="H37" s="125" t="s">
        <v>312</v>
      </c>
      <c r="I37" s="127"/>
    </row>
    <row r="38" spans="1:14" ht="15" thickTop="1" thickBot="1" x14ac:dyDescent="0.6">
      <c r="A38" s="41">
        <v>13</v>
      </c>
      <c r="B38" s="78">
        <v>13</v>
      </c>
      <c r="C38" s="78">
        <v>3</v>
      </c>
      <c r="D38" s="78">
        <v>0</v>
      </c>
      <c r="E38" s="78">
        <v>0</v>
      </c>
      <c r="I38" s="93">
        <f>(E47/K28)*100</f>
        <v>34.087996582656984</v>
      </c>
    </row>
    <row r="39" spans="1:14" ht="15" thickTop="1" thickBot="1" x14ac:dyDescent="0.6">
      <c r="A39" s="41">
        <v>14</v>
      </c>
      <c r="B39" s="78">
        <v>30</v>
      </c>
      <c r="C39" s="78">
        <v>10</v>
      </c>
      <c r="D39" s="78">
        <v>2</v>
      </c>
      <c r="E39" s="78"/>
      <c r="H39" s="143" t="s">
        <v>317</v>
      </c>
      <c r="I39" s="144"/>
      <c r="J39" s="145"/>
    </row>
    <row r="40" spans="1:14" ht="15" thickTop="1" thickBot="1" x14ac:dyDescent="0.6">
      <c r="A40" s="41">
        <v>15</v>
      </c>
      <c r="B40" s="78">
        <v>23</v>
      </c>
      <c r="C40" s="78">
        <v>11</v>
      </c>
      <c r="D40" s="78">
        <v>2</v>
      </c>
      <c r="E40" s="78">
        <v>0</v>
      </c>
      <c r="H40" s="131" t="s">
        <v>5</v>
      </c>
      <c r="I40" s="133" t="s">
        <v>2</v>
      </c>
      <c r="J40" s="135" t="s">
        <v>3</v>
      </c>
      <c r="K40" s="137" t="s">
        <v>54</v>
      </c>
    </row>
    <row r="41" spans="1:14" ht="15" thickTop="1" thickBot="1" x14ac:dyDescent="0.6">
      <c r="A41" s="41">
        <v>16</v>
      </c>
      <c r="B41" s="78">
        <v>6</v>
      </c>
      <c r="C41" s="78">
        <v>0</v>
      </c>
      <c r="D41" s="78">
        <v>0</v>
      </c>
      <c r="E41" s="78"/>
      <c r="H41" s="132"/>
      <c r="I41" s="134"/>
      <c r="J41" s="141"/>
      <c r="K41" s="142"/>
    </row>
    <row r="42" spans="1:14" ht="15" thickTop="1" thickBot="1" x14ac:dyDescent="0.6">
      <c r="A42" s="41">
        <v>17</v>
      </c>
      <c r="B42" s="78">
        <v>24</v>
      </c>
      <c r="C42" s="78">
        <v>5</v>
      </c>
      <c r="D42" s="78">
        <v>1</v>
      </c>
      <c r="E42" s="78"/>
      <c r="H42" s="94">
        <f>(B46/H27)*100</f>
        <v>36.369386464263123</v>
      </c>
      <c r="I42" s="94">
        <f t="shared" ref="I42:K42" si="7">(C46/I27)*100</f>
        <v>28.180354267310786</v>
      </c>
      <c r="J42" s="94">
        <f t="shared" si="7"/>
        <v>36.363636363636367</v>
      </c>
      <c r="K42" s="94">
        <f t="shared" si="7"/>
        <v>32.258064516129032</v>
      </c>
    </row>
    <row r="43" spans="1:14" ht="15" thickTop="1" thickBot="1" x14ac:dyDescent="0.6">
      <c r="A43" s="41">
        <v>18</v>
      </c>
      <c r="B43" s="78">
        <v>22</v>
      </c>
      <c r="C43" s="78">
        <v>1</v>
      </c>
      <c r="D43" s="78"/>
      <c r="E43" s="78">
        <v>0</v>
      </c>
      <c r="H43" s="170">
        <f>H42+(3*3.92)</f>
        <v>48.129386464263121</v>
      </c>
      <c r="I43" s="170">
        <f t="shared" ref="I43:K43" si="8">I42+(3*3.92)</f>
        <v>39.940354267310788</v>
      </c>
      <c r="J43" s="170">
        <f t="shared" si="8"/>
        <v>48.123636363636365</v>
      </c>
      <c r="K43" s="170">
        <f t="shared" si="8"/>
        <v>44.01806451612903</v>
      </c>
    </row>
    <row r="44" spans="1:14" ht="15" thickTop="1" thickBot="1" x14ac:dyDescent="0.6">
      <c r="A44" s="41">
        <v>19</v>
      </c>
      <c r="B44" s="78">
        <v>19</v>
      </c>
      <c r="C44" s="78">
        <v>6</v>
      </c>
      <c r="D44" s="78"/>
      <c r="E44" s="78">
        <v>3</v>
      </c>
      <c r="H44" s="170">
        <f>H42-(3*3.92)</f>
        <v>24.609386464263125</v>
      </c>
      <c r="I44" s="170">
        <f t="shared" ref="I44:K44" si="9">I42-(3*3.92)</f>
        <v>16.420354267310785</v>
      </c>
      <c r="J44" s="170">
        <f t="shared" si="9"/>
        <v>24.603636363636369</v>
      </c>
      <c r="K44" s="170">
        <f t="shared" si="9"/>
        <v>20.498064516129034</v>
      </c>
    </row>
    <row r="45" spans="1:14" ht="14.7" thickTop="1" x14ac:dyDescent="0.55000000000000004">
      <c r="A45" s="41">
        <v>20</v>
      </c>
      <c r="B45" s="78">
        <v>18</v>
      </c>
      <c r="C45" s="78">
        <v>5</v>
      </c>
      <c r="D45" s="78"/>
      <c r="E45" s="78"/>
    </row>
    <row r="46" spans="1:14" ht="14.7" thickBot="1" x14ac:dyDescent="0.6">
      <c r="B46" s="79">
        <f>SUM(B26:B45)</f>
        <v>575</v>
      </c>
      <c r="C46" s="79">
        <f t="shared" ref="C46:E46" si="10">SUM(C26:C45)</f>
        <v>175</v>
      </c>
      <c r="D46" s="79">
        <f t="shared" si="10"/>
        <v>28</v>
      </c>
      <c r="E46" s="85">
        <f t="shared" si="10"/>
        <v>20</v>
      </c>
    </row>
    <row r="47" spans="1:14" ht="14.7" thickBot="1" x14ac:dyDescent="0.6">
      <c r="E47" s="86">
        <f>SUM(B46:E46)</f>
        <v>798</v>
      </c>
    </row>
  </sheetData>
  <mergeCells count="21">
    <mergeCell ref="K40:K41"/>
    <mergeCell ref="H37:I37"/>
    <mergeCell ref="H39:J39"/>
    <mergeCell ref="H40:H41"/>
    <mergeCell ref="I40:I41"/>
    <mergeCell ref="J40:J41"/>
    <mergeCell ref="A25:D25"/>
    <mergeCell ref="H31:H32"/>
    <mergeCell ref="I31:I32"/>
    <mergeCell ref="J31:J32"/>
    <mergeCell ref="K31:K32"/>
    <mergeCell ref="G30:L30"/>
    <mergeCell ref="J2:M2"/>
    <mergeCell ref="G6:I6"/>
    <mergeCell ref="N7:Q7"/>
    <mergeCell ref="A1:A3"/>
    <mergeCell ref="B1:E1"/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D4FF-AA29-4B9D-9E7F-C7CA7EC122BF}">
  <dimension ref="A1:L49"/>
  <sheetViews>
    <sheetView topLeftCell="A21" zoomScale="70" zoomScaleNormal="70" workbookViewId="0">
      <selection activeCell="J46" sqref="J46"/>
    </sheetView>
  </sheetViews>
  <sheetFormatPr baseColWidth="10" defaultRowHeight="14.4" x14ac:dyDescent="0.55000000000000004"/>
  <cols>
    <col min="1" max="1" width="14.734375" bestFit="1" customWidth="1"/>
    <col min="8" max="8" width="13.05078125" bestFit="1" customWidth="1"/>
  </cols>
  <sheetData>
    <row r="1" spans="1:12" x14ac:dyDescent="0.55000000000000004">
      <c r="A1" s="146" t="s">
        <v>0</v>
      </c>
      <c r="B1" s="148" t="s">
        <v>6</v>
      </c>
      <c r="C1" s="149"/>
      <c r="D1" s="149"/>
      <c r="E1" s="104"/>
    </row>
    <row r="2" spans="1:12" ht="14.7" thickBot="1" x14ac:dyDescent="0.6">
      <c r="A2" s="104"/>
      <c r="B2" s="150"/>
      <c r="C2" s="147"/>
      <c r="D2" s="147"/>
      <c r="E2" s="105"/>
    </row>
    <row r="3" spans="1:12" ht="15" thickTop="1" thickBot="1" x14ac:dyDescent="0.6">
      <c r="A3" s="147"/>
      <c r="B3" s="34" t="s">
        <v>16</v>
      </c>
      <c r="C3" s="34" t="s">
        <v>17</v>
      </c>
      <c r="D3" s="34" t="s">
        <v>18</v>
      </c>
      <c r="E3" s="34" t="s">
        <v>19</v>
      </c>
    </row>
    <row r="4" spans="1:12" ht="15" thickTop="1" thickBot="1" x14ac:dyDescent="0.6">
      <c r="A4" s="46">
        <v>1</v>
      </c>
      <c r="B4" s="48">
        <v>43</v>
      </c>
      <c r="C4" s="34">
        <v>39</v>
      </c>
      <c r="D4" s="34">
        <v>34</v>
      </c>
      <c r="E4" s="34">
        <v>33</v>
      </c>
    </row>
    <row r="5" spans="1:12" ht="15" thickTop="1" thickBot="1" x14ac:dyDescent="0.6">
      <c r="A5" s="46">
        <v>2</v>
      </c>
      <c r="B5" s="34">
        <v>26</v>
      </c>
      <c r="C5" s="34">
        <v>28</v>
      </c>
      <c r="D5" s="34">
        <v>21</v>
      </c>
      <c r="E5" s="34">
        <v>33</v>
      </c>
      <c r="G5" s="76"/>
      <c r="H5" s="33" t="s">
        <v>299</v>
      </c>
    </row>
    <row r="6" spans="1:12" ht="15" thickTop="1" thickBot="1" x14ac:dyDescent="0.6">
      <c r="A6" s="46">
        <v>3</v>
      </c>
      <c r="B6" s="48">
        <v>55</v>
      </c>
      <c r="C6" s="48">
        <v>47</v>
      </c>
      <c r="D6" s="48">
        <v>40</v>
      </c>
      <c r="E6" s="34">
        <v>0</v>
      </c>
    </row>
    <row r="7" spans="1:12" ht="15" thickTop="1" thickBot="1" x14ac:dyDescent="0.6">
      <c r="A7" s="46">
        <v>4</v>
      </c>
      <c r="B7" s="34">
        <v>24</v>
      </c>
      <c r="C7" s="34">
        <v>8</v>
      </c>
      <c r="D7" s="34">
        <v>28</v>
      </c>
      <c r="E7" s="34">
        <v>26</v>
      </c>
      <c r="H7" s="119" t="s">
        <v>300</v>
      </c>
      <c r="I7" s="120"/>
      <c r="J7" s="120"/>
      <c r="K7" s="121"/>
    </row>
    <row r="8" spans="1:12" ht="15" thickTop="1" thickBot="1" x14ac:dyDescent="0.6">
      <c r="A8" s="46">
        <v>5</v>
      </c>
      <c r="B8" s="34">
        <v>34</v>
      </c>
      <c r="C8" s="34">
        <v>37</v>
      </c>
      <c r="D8" s="34">
        <v>39</v>
      </c>
      <c r="E8" s="34">
        <v>33</v>
      </c>
      <c r="H8" s="62" t="s">
        <v>16</v>
      </c>
      <c r="I8" s="62" t="s">
        <v>17</v>
      </c>
      <c r="J8" s="62" t="s">
        <v>18</v>
      </c>
      <c r="K8" s="62" t="s">
        <v>19</v>
      </c>
    </row>
    <row r="9" spans="1:12" ht="15" thickTop="1" thickBot="1" x14ac:dyDescent="0.6">
      <c r="A9" s="46">
        <v>6</v>
      </c>
      <c r="B9" s="34">
        <v>16</v>
      </c>
      <c r="C9" s="34">
        <v>13</v>
      </c>
      <c r="D9" s="34">
        <v>35</v>
      </c>
      <c r="E9" s="34">
        <v>15</v>
      </c>
      <c r="H9" s="59">
        <v>10</v>
      </c>
      <c r="I9" s="59">
        <v>7</v>
      </c>
      <c r="J9" s="59">
        <v>8</v>
      </c>
      <c r="K9" s="59">
        <v>3</v>
      </c>
    </row>
    <row r="10" spans="1:12" ht="15" thickTop="1" thickBot="1" x14ac:dyDescent="0.6">
      <c r="A10" s="46">
        <v>7</v>
      </c>
      <c r="B10" s="48">
        <v>43</v>
      </c>
      <c r="C10" s="48">
        <v>45</v>
      </c>
      <c r="D10" s="34">
        <v>28</v>
      </c>
      <c r="E10" s="34">
        <v>29</v>
      </c>
    </row>
    <row r="11" spans="1:12" ht="15" thickTop="1" thickBot="1" x14ac:dyDescent="0.6">
      <c r="A11" s="46">
        <v>8</v>
      </c>
      <c r="B11" s="48">
        <v>61</v>
      </c>
      <c r="C11" s="48">
        <v>48</v>
      </c>
      <c r="D11" s="48">
        <v>56</v>
      </c>
      <c r="E11" s="34">
        <v>27</v>
      </c>
      <c r="H11" s="125" t="s">
        <v>309</v>
      </c>
      <c r="I11" s="139"/>
      <c r="J11" s="140"/>
    </row>
    <row r="12" spans="1:12" ht="15" thickTop="1" thickBot="1" x14ac:dyDescent="0.6">
      <c r="A12" s="46">
        <v>9</v>
      </c>
      <c r="B12" s="48">
        <v>45</v>
      </c>
      <c r="C12" s="34">
        <v>35</v>
      </c>
      <c r="D12" s="48">
        <v>45</v>
      </c>
      <c r="E12" s="34">
        <v>33</v>
      </c>
      <c r="H12" s="81">
        <v>1</v>
      </c>
      <c r="I12" s="14">
        <v>37</v>
      </c>
      <c r="J12" s="14">
        <v>18</v>
      </c>
      <c r="K12" s="6">
        <v>38</v>
      </c>
      <c r="L12" s="6">
        <v>30</v>
      </c>
    </row>
    <row r="13" spans="1:12" ht="15" thickTop="1" thickBot="1" x14ac:dyDescent="0.6">
      <c r="A13" s="46">
        <v>10</v>
      </c>
      <c r="B13" s="48">
        <v>53</v>
      </c>
      <c r="C13" s="48">
        <v>40</v>
      </c>
      <c r="D13" s="34">
        <v>37</v>
      </c>
      <c r="E13" s="34">
        <v>29</v>
      </c>
      <c r="H13" s="46">
        <v>2</v>
      </c>
      <c r="I13" s="6">
        <v>34</v>
      </c>
      <c r="J13" s="6">
        <v>36</v>
      </c>
      <c r="K13" s="6">
        <v>38</v>
      </c>
      <c r="L13" s="6">
        <v>21</v>
      </c>
    </row>
    <row r="14" spans="1:12" ht="15" thickTop="1" thickBot="1" x14ac:dyDescent="0.6">
      <c r="A14" s="46">
        <v>11</v>
      </c>
      <c r="B14" s="48">
        <v>54</v>
      </c>
      <c r="C14" s="34">
        <v>25</v>
      </c>
      <c r="D14" s="34">
        <v>0</v>
      </c>
      <c r="E14" s="48">
        <v>40</v>
      </c>
      <c r="H14" s="46">
        <v>3</v>
      </c>
      <c r="I14" s="6">
        <v>11</v>
      </c>
      <c r="J14" s="6">
        <v>15</v>
      </c>
      <c r="K14" s="6">
        <v>25</v>
      </c>
      <c r="L14" s="6">
        <v>10</v>
      </c>
    </row>
    <row r="15" spans="1:12" ht="15" thickTop="1" thickBot="1" x14ac:dyDescent="0.6">
      <c r="A15" s="46">
        <v>12</v>
      </c>
      <c r="B15" s="34">
        <v>26</v>
      </c>
      <c r="C15" s="34">
        <v>26</v>
      </c>
      <c r="D15" s="48">
        <v>56</v>
      </c>
      <c r="E15" s="34">
        <v>21</v>
      </c>
      <c r="H15" s="46">
        <v>4</v>
      </c>
      <c r="I15" s="6">
        <v>17</v>
      </c>
      <c r="J15" s="6">
        <v>24</v>
      </c>
      <c r="K15" s="6">
        <v>54</v>
      </c>
      <c r="L15" s="6">
        <v>27</v>
      </c>
    </row>
    <row r="16" spans="1:12" ht="15" thickTop="1" thickBot="1" x14ac:dyDescent="0.6">
      <c r="A16" s="46">
        <v>13</v>
      </c>
      <c r="B16" s="34">
        <v>31</v>
      </c>
      <c r="C16" s="34">
        <v>18</v>
      </c>
      <c r="D16" s="48">
        <v>41</v>
      </c>
      <c r="E16" s="34">
        <v>0</v>
      </c>
      <c r="H16" s="46">
        <v>5</v>
      </c>
      <c r="I16" s="6">
        <v>65</v>
      </c>
      <c r="J16" s="6">
        <v>63</v>
      </c>
      <c r="K16" s="6">
        <v>62</v>
      </c>
      <c r="L16" s="6">
        <v>58</v>
      </c>
    </row>
    <row r="17" spans="1:12" ht="15" thickTop="1" thickBot="1" x14ac:dyDescent="0.6">
      <c r="A17" s="46">
        <v>14</v>
      </c>
      <c r="B17" s="34">
        <v>36</v>
      </c>
      <c r="C17" s="48">
        <v>55</v>
      </c>
      <c r="D17" s="48">
        <v>52</v>
      </c>
      <c r="E17" s="48">
        <v>40</v>
      </c>
      <c r="H17" s="46">
        <v>6</v>
      </c>
      <c r="I17" s="6">
        <v>56</v>
      </c>
      <c r="J17" s="6">
        <v>46</v>
      </c>
      <c r="K17" s="6">
        <v>63</v>
      </c>
      <c r="L17" s="6">
        <v>47</v>
      </c>
    </row>
    <row r="18" spans="1:12" ht="15" thickTop="1" thickBot="1" x14ac:dyDescent="0.6">
      <c r="A18" s="46">
        <v>15</v>
      </c>
      <c r="B18" s="34">
        <v>32</v>
      </c>
      <c r="C18" s="34">
        <v>32</v>
      </c>
      <c r="D18" s="34">
        <v>37</v>
      </c>
      <c r="E18" s="34">
        <v>17</v>
      </c>
      <c r="H18" s="46">
        <v>7</v>
      </c>
      <c r="I18" s="6">
        <v>67</v>
      </c>
      <c r="J18" s="6">
        <v>55</v>
      </c>
      <c r="K18" s="6">
        <v>43</v>
      </c>
      <c r="L18" s="6">
        <v>51</v>
      </c>
    </row>
    <row r="19" spans="1:12" ht="15" thickTop="1" thickBot="1" x14ac:dyDescent="0.6">
      <c r="A19" s="46">
        <v>16</v>
      </c>
      <c r="B19" s="34">
        <v>25</v>
      </c>
      <c r="C19" s="34">
        <v>36</v>
      </c>
      <c r="D19" s="34">
        <v>11</v>
      </c>
      <c r="E19" s="34">
        <v>0</v>
      </c>
      <c r="H19" s="46">
        <v>8</v>
      </c>
      <c r="I19" s="6">
        <v>33</v>
      </c>
      <c r="J19" s="6">
        <v>29</v>
      </c>
      <c r="K19" s="6">
        <v>27</v>
      </c>
      <c r="L19" s="6">
        <v>26</v>
      </c>
    </row>
    <row r="20" spans="1:12" ht="15" thickTop="1" thickBot="1" x14ac:dyDescent="0.6">
      <c r="A20" s="46">
        <v>17</v>
      </c>
      <c r="B20" s="34">
        <v>24</v>
      </c>
      <c r="C20" s="34">
        <v>19</v>
      </c>
      <c r="D20" s="34">
        <v>35</v>
      </c>
      <c r="E20" s="34">
        <v>26</v>
      </c>
      <c r="H20" s="46">
        <v>9</v>
      </c>
      <c r="I20" s="6">
        <v>85</v>
      </c>
      <c r="J20" s="6">
        <v>65</v>
      </c>
      <c r="K20" s="6">
        <v>88</v>
      </c>
      <c r="L20" s="6">
        <v>61</v>
      </c>
    </row>
    <row r="21" spans="1:12" ht="15" thickTop="1" thickBot="1" x14ac:dyDescent="0.6">
      <c r="A21" s="46">
        <v>18</v>
      </c>
      <c r="B21" s="48">
        <v>43</v>
      </c>
      <c r="C21" s="48">
        <v>43</v>
      </c>
      <c r="D21" s="48">
        <v>41</v>
      </c>
      <c r="E21" s="34">
        <v>13</v>
      </c>
      <c r="H21" s="46">
        <v>10</v>
      </c>
      <c r="I21" s="6">
        <v>26</v>
      </c>
      <c r="J21" s="6">
        <v>35</v>
      </c>
      <c r="K21" s="6">
        <v>38</v>
      </c>
      <c r="L21" s="6">
        <v>28</v>
      </c>
    </row>
    <row r="22" spans="1:12" ht="15" thickTop="1" thickBot="1" x14ac:dyDescent="0.6">
      <c r="A22" s="46">
        <v>19</v>
      </c>
      <c r="B22" s="48">
        <v>50</v>
      </c>
      <c r="C22" s="48">
        <v>41</v>
      </c>
      <c r="D22" s="34">
        <v>29</v>
      </c>
      <c r="E22" s="34">
        <v>35</v>
      </c>
      <c r="H22" s="46">
        <v>11</v>
      </c>
      <c r="I22" s="6">
        <v>13</v>
      </c>
      <c r="J22" s="6">
        <v>12</v>
      </c>
      <c r="K22" s="6">
        <v>8</v>
      </c>
      <c r="L22" s="6">
        <v>5</v>
      </c>
    </row>
    <row r="23" spans="1:12" ht="15" thickTop="1" thickBot="1" x14ac:dyDescent="0.6">
      <c r="A23" s="47">
        <v>20</v>
      </c>
      <c r="B23" s="48">
        <v>44</v>
      </c>
      <c r="C23" s="34">
        <v>18</v>
      </c>
      <c r="D23" s="48">
        <v>39</v>
      </c>
      <c r="E23" s="48">
        <v>54</v>
      </c>
      <c r="H23" s="46">
        <v>12</v>
      </c>
      <c r="I23" s="6">
        <v>23</v>
      </c>
      <c r="J23" s="6">
        <v>19</v>
      </c>
      <c r="K23" s="6">
        <v>25</v>
      </c>
      <c r="L23" s="6">
        <v>19</v>
      </c>
    </row>
    <row r="24" spans="1:12" ht="15" thickTop="1" thickBot="1" x14ac:dyDescent="0.6">
      <c r="H24" s="46">
        <v>13</v>
      </c>
      <c r="I24" s="6">
        <v>16</v>
      </c>
      <c r="J24" s="6">
        <v>11</v>
      </c>
      <c r="K24" s="6">
        <v>22</v>
      </c>
      <c r="L24" s="6">
        <v>11</v>
      </c>
    </row>
    <row r="25" spans="1:12" ht="15" thickTop="1" thickBot="1" x14ac:dyDescent="0.6">
      <c r="H25" s="46">
        <v>14</v>
      </c>
      <c r="I25" s="6">
        <v>22</v>
      </c>
      <c r="J25" s="6">
        <v>20</v>
      </c>
      <c r="K25" s="6">
        <v>31</v>
      </c>
      <c r="L25" s="6">
        <v>20</v>
      </c>
    </row>
    <row r="26" spans="1:12" ht="15" thickTop="1" thickBot="1" x14ac:dyDescent="0.6">
      <c r="H26" s="46">
        <v>15</v>
      </c>
      <c r="I26" s="6">
        <v>22</v>
      </c>
      <c r="J26" s="6">
        <v>44</v>
      </c>
      <c r="K26" s="6">
        <v>30</v>
      </c>
      <c r="L26" s="6">
        <v>29</v>
      </c>
    </row>
    <row r="27" spans="1:12" ht="15" thickTop="1" thickBot="1" x14ac:dyDescent="0.6">
      <c r="A27" s="125" t="s">
        <v>311</v>
      </c>
      <c r="B27" s="127"/>
      <c r="H27" s="46">
        <v>16</v>
      </c>
      <c r="I27" s="6">
        <v>8</v>
      </c>
      <c r="J27" s="6">
        <v>11</v>
      </c>
      <c r="K27" s="6">
        <v>9</v>
      </c>
      <c r="L27" s="6">
        <v>4</v>
      </c>
    </row>
    <row r="28" spans="1:12" ht="15" thickTop="1" thickBot="1" x14ac:dyDescent="0.6">
      <c r="A28" s="81">
        <v>1</v>
      </c>
      <c r="B28" s="88">
        <f>(B4*I12)/100</f>
        <v>15.91</v>
      </c>
      <c r="C28" s="88">
        <f t="shared" ref="C28:E28" si="0">(C4*J12)/100</f>
        <v>7.02</v>
      </c>
      <c r="D28" s="88">
        <f t="shared" si="0"/>
        <v>12.92</v>
      </c>
      <c r="E28" s="88">
        <f t="shared" si="0"/>
        <v>9.9</v>
      </c>
      <c r="H28" s="46">
        <v>17</v>
      </c>
      <c r="I28" s="6">
        <v>33</v>
      </c>
      <c r="J28" s="6">
        <v>27</v>
      </c>
      <c r="K28" s="6">
        <v>23</v>
      </c>
      <c r="L28" s="6">
        <v>39</v>
      </c>
    </row>
    <row r="29" spans="1:12" ht="15" thickTop="1" thickBot="1" x14ac:dyDescent="0.6">
      <c r="A29" s="46">
        <v>2</v>
      </c>
      <c r="B29" s="88">
        <f t="shared" ref="B29:B47" si="1">(B5*I13)/100</f>
        <v>8.84</v>
      </c>
      <c r="C29" s="88">
        <f t="shared" ref="C29:C47" si="2">(C5*J13)/100</f>
        <v>10.08</v>
      </c>
      <c r="D29" s="88">
        <f t="shared" ref="D29:D47" si="3">(D5*K13)/100</f>
        <v>7.98</v>
      </c>
      <c r="E29" s="88">
        <f t="shared" ref="E29:E47" si="4">(E5*L13)/100</f>
        <v>6.93</v>
      </c>
      <c r="H29" s="46">
        <v>18</v>
      </c>
      <c r="I29" s="6">
        <v>7</v>
      </c>
      <c r="J29" s="6">
        <v>21</v>
      </c>
      <c r="K29" s="6">
        <v>22</v>
      </c>
      <c r="L29" s="6">
        <v>16</v>
      </c>
    </row>
    <row r="30" spans="1:12" ht="15" thickTop="1" thickBot="1" x14ac:dyDescent="0.6">
      <c r="A30" s="46">
        <v>3</v>
      </c>
      <c r="B30" s="88">
        <f t="shared" si="1"/>
        <v>6.05</v>
      </c>
      <c r="C30" s="88">
        <f t="shared" si="2"/>
        <v>7.05</v>
      </c>
      <c r="D30" s="88">
        <f t="shared" si="3"/>
        <v>10</v>
      </c>
      <c r="E30" s="88">
        <f t="shared" si="4"/>
        <v>0</v>
      </c>
      <c r="H30" s="46">
        <v>19</v>
      </c>
      <c r="I30" s="6">
        <v>14</v>
      </c>
      <c r="J30" s="6">
        <v>22</v>
      </c>
      <c r="K30" s="6">
        <v>17</v>
      </c>
      <c r="L30" s="6">
        <v>20</v>
      </c>
    </row>
    <row r="31" spans="1:12" ht="15" thickTop="1" thickBot="1" x14ac:dyDescent="0.6">
      <c r="A31" s="46">
        <v>4</v>
      </c>
      <c r="B31" s="88">
        <f t="shared" si="1"/>
        <v>4.08</v>
      </c>
      <c r="C31" s="88">
        <f t="shared" si="2"/>
        <v>1.92</v>
      </c>
      <c r="D31" s="88">
        <f t="shared" si="3"/>
        <v>15.12</v>
      </c>
      <c r="E31" s="88">
        <f t="shared" si="4"/>
        <v>7.02</v>
      </c>
      <c r="H31" s="82">
        <v>20</v>
      </c>
      <c r="I31" s="10">
        <v>16</v>
      </c>
      <c r="J31" s="10">
        <v>11</v>
      </c>
      <c r="K31" s="10">
        <v>18</v>
      </c>
      <c r="L31" s="10">
        <v>13</v>
      </c>
    </row>
    <row r="32" spans="1:12" ht="15" thickTop="1" thickBot="1" x14ac:dyDescent="0.6">
      <c r="A32" s="46">
        <v>5</v>
      </c>
      <c r="B32" s="88">
        <f t="shared" si="1"/>
        <v>22.1</v>
      </c>
      <c r="C32" s="88">
        <f t="shared" si="2"/>
        <v>23.31</v>
      </c>
      <c r="D32" s="88">
        <f t="shared" si="3"/>
        <v>24.18</v>
      </c>
      <c r="E32" s="88">
        <f t="shared" si="4"/>
        <v>19.14</v>
      </c>
      <c r="I32" s="83">
        <f>SUM(I12:I31)</f>
        <v>605</v>
      </c>
      <c r="J32" s="83">
        <f t="shared" ref="J32:L32" si="5">SUM(J12:J31)</f>
        <v>584</v>
      </c>
      <c r="K32" s="83">
        <f t="shared" si="5"/>
        <v>681</v>
      </c>
      <c r="L32" s="87">
        <f t="shared" si="5"/>
        <v>535</v>
      </c>
    </row>
    <row r="33" spans="1:12" ht="15" thickTop="1" thickBot="1" x14ac:dyDescent="0.6">
      <c r="A33" s="46">
        <v>6</v>
      </c>
      <c r="B33" s="88">
        <f t="shared" si="1"/>
        <v>8.9600000000000009</v>
      </c>
      <c r="C33" s="88">
        <f t="shared" si="2"/>
        <v>5.98</v>
      </c>
      <c r="D33" s="88">
        <f t="shared" si="3"/>
        <v>22.05</v>
      </c>
      <c r="E33" s="88">
        <f t="shared" si="4"/>
        <v>7.05</v>
      </c>
      <c r="L33" s="86">
        <f>SUM(I32:L32)</f>
        <v>2405</v>
      </c>
    </row>
    <row r="34" spans="1:12" ht="15" thickTop="1" thickBot="1" x14ac:dyDescent="0.6">
      <c r="A34" s="46">
        <v>7</v>
      </c>
      <c r="B34" s="88">
        <f t="shared" si="1"/>
        <v>28.81</v>
      </c>
      <c r="C34" s="88">
        <f t="shared" si="2"/>
        <v>24.75</v>
      </c>
      <c r="D34" s="88">
        <f t="shared" si="3"/>
        <v>12.04</v>
      </c>
      <c r="E34" s="88">
        <f t="shared" si="4"/>
        <v>14.79</v>
      </c>
    </row>
    <row r="35" spans="1:12" ht="15" thickTop="1" thickBot="1" x14ac:dyDescent="0.6">
      <c r="A35" s="46">
        <v>8</v>
      </c>
      <c r="B35" s="88">
        <f t="shared" si="1"/>
        <v>20.13</v>
      </c>
      <c r="C35" s="88">
        <f t="shared" si="2"/>
        <v>13.92</v>
      </c>
      <c r="D35" s="88">
        <f t="shared" si="3"/>
        <v>15.12</v>
      </c>
      <c r="E35" s="88">
        <f t="shared" si="4"/>
        <v>7.02</v>
      </c>
    </row>
    <row r="36" spans="1:12" ht="15" thickTop="1" thickBot="1" x14ac:dyDescent="0.6">
      <c r="A36" s="46">
        <v>9</v>
      </c>
      <c r="B36" s="88">
        <f t="shared" si="1"/>
        <v>38.25</v>
      </c>
      <c r="C36" s="88">
        <f t="shared" si="2"/>
        <v>22.75</v>
      </c>
      <c r="D36" s="88">
        <f t="shared" si="3"/>
        <v>39.6</v>
      </c>
      <c r="E36" s="88">
        <f t="shared" si="4"/>
        <v>20.13</v>
      </c>
    </row>
    <row r="37" spans="1:12" ht="15" thickTop="1" thickBot="1" x14ac:dyDescent="0.6">
      <c r="A37" s="46">
        <v>10</v>
      </c>
      <c r="B37" s="88">
        <f t="shared" si="1"/>
        <v>13.78</v>
      </c>
      <c r="C37" s="88">
        <f t="shared" si="2"/>
        <v>14</v>
      </c>
      <c r="D37" s="88">
        <f t="shared" si="3"/>
        <v>14.06</v>
      </c>
      <c r="E37" s="88">
        <f t="shared" si="4"/>
        <v>8.1199999999999992</v>
      </c>
    </row>
    <row r="38" spans="1:12" ht="15" thickTop="1" thickBot="1" x14ac:dyDescent="0.6">
      <c r="A38" s="46">
        <v>11</v>
      </c>
      <c r="B38" s="88">
        <f t="shared" si="1"/>
        <v>7.02</v>
      </c>
      <c r="C38" s="88">
        <f t="shared" si="2"/>
        <v>3</v>
      </c>
      <c r="D38" s="88">
        <f t="shared" si="3"/>
        <v>0</v>
      </c>
      <c r="E38" s="88">
        <f t="shared" si="4"/>
        <v>2</v>
      </c>
      <c r="H38" s="125" t="s">
        <v>312</v>
      </c>
      <c r="I38" s="127"/>
    </row>
    <row r="39" spans="1:12" ht="15" thickTop="1" thickBot="1" x14ac:dyDescent="0.6">
      <c r="A39" s="46">
        <v>12</v>
      </c>
      <c r="B39" s="88">
        <f t="shared" si="1"/>
        <v>5.98</v>
      </c>
      <c r="C39" s="88">
        <f t="shared" si="2"/>
        <v>4.9400000000000004</v>
      </c>
      <c r="D39" s="88">
        <f t="shared" si="3"/>
        <v>14</v>
      </c>
      <c r="E39" s="88">
        <f t="shared" si="4"/>
        <v>3.99</v>
      </c>
      <c r="I39" s="93">
        <f>(E49/L33)*100</f>
        <v>34.107276507276509</v>
      </c>
    </row>
    <row r="40" spans="1:12" ht="15" thickTop="1" thickBot="1" x14ac:dyDescent="0.6">
      <c r="A40" s="46">
        <v>13</v>
      </c>
      <c r="B40" s="88">
        <f t="shared" si="1"/>
        <v>4.96</v>
      </c>
      <c r="C40" s="88">
        <f t="shared" si="2"/>
        <v>1.98</v>
      </c>
      <c r="D40" s="88">
        <f t="shared" si="3"/>
        <v>9.02</v>
      </c>
      <c r="E40" s="88">
        <f t="shared" si="4"/>
        <v>0</v>
      </c>
      <c r="H40" s="143" t="s">
        <v>313</v>
      </c>
      <c r="I40" s="144"/>
      <c r="J40" s="145"/>
    </row>
    <row r="41" spans="1:12" ht="15" thickTop="1" thickBot="1" x14ac:dyDescent="0.6">
      <c r="A41" s="46">
        <v>14</v>
      </c>
      <c r="B41" s="88">
        <f t="shared" si="1"/>
        <v>7.92</v>
      </c>
      <c r="C41" s="88">
        <f t="shared" si="2"/>
        <v>11</v>
      </c>
      <c r="D41" s="88">
        <f t="shared" si="3"/>
        <v>16.12</v>
      </c>
      <c r="E41" s="88">
        <f t="shared" si="4"/>
        <v>8</v>
      </c>
      <c r="H41" s="66" t="s">
        <v>16</v>
      </c>
      <c r="I41" s="66" t="s">
        <v>17</v>
      </c>
      <c r="J41" s="66" t="s">
        <v>18</v>
      </c>
      <c r="K41" s="66" t="s">
        <v>19</v>
      </c>
    </row>
    <row r="42" spans="1:12" ht="15" thickTop="1" thickBot="1" x14ac:dyDescent="0.6">
      <c r="A42" s="46">
        <v>15</v>
      </c>
      <c r="B42" s="88">
        <f t="shared" si="1"/>
        <v>7.04</v>
      </c>
      <c r="C42" s="88">
        <f t="shared" si="2"/>
        <v>14.08</v>
      </c>
      <c r="D42" s="88">
        <f t="shared" si="3"/>
        <v>11.1</v>
      </c>
      <c r="E42" s="88">
        <f t="shared" si="4"/>
        <v>4.93</v>
      </c>
      <c r="H42" s="94">
        <f>(B48/I32)*100</f>
        <v>37.487603305785115</v>
      </c>
      <c r="I42" s="94">
        <f t="shared" ref="I42:K42" si="6">(C48/J32)*100</f>
        <v>33.373287671232873</v>
      </c>
      <c r="J42" s="94">
        <f t="shared" si="6"/>
        <v>37.198237885462568</v>
      </c>
      <c r="K42" s="94">
        <f t="shared" si="6"/>
        <v>27.151401869158875</v>
      </c>
    </row>
    <row r="43" spans="1:12" ht="15" thickTop="1" thickBot="1" x14ac:dyDescent="0.6">
      <c r="A43" s="46">
        <v>16</v>
      </c>
      <c r="B43" s="88">
        <f t="shared" si="1"/>
        <v>2</v>
      </c>
      <c r="C43" s="88">
        <f t="shared" si="2"/>
        <v>3.96</v>
      </c>
      <c r="D43" s="88">
        <f t="shared" si="3"/>
        <v>0.99</v>
      </c>
      <c r="E43" s="88">
        <f t="shared" si="4"/>
        <v>0</v>
      </c>
    </row>
    <row r="44" spans="1:12" ht="15" thickTop="1" thickBot="1" x14ac:dyDescent="0.6">
      <c r="A44" s="46">
        <v>17</v>
      </c>
      <c r="B44" s="88">
        <f t="shared" si="1"/>
        <v>7.92</v>
      </c>
      <c r="C44" s="88">
        <f t="shared" si="2"/>
        <v>5.13</v>
      </c>
      <c r="D44" s="88">
        <f t="shared" si="3"/>
        <v>8.0500000000000007</v>
      </c>
      <c r="E44" s="88">
        <f t="shared" si="4"/>
        <v>10.14</v>
      </c>
    </row>
    <row r="45" spans="1:12" ht="15" thickTop="1" thickBot="1" x14ac:dyDescent="0.6">
      <c r="A45" s="46">
        <v>18</v>
      </c>
      <c r="B45" s="88">
        <f t="shared" si="1"/>
        <v>3.01</v>
      </c>
      <c r="C45" s="88">
        <f t="shared" si="2"/>
        <v>9.0299999999999994</v>
      </c>
      <c r="D45" s="88">
        <f t="shared" si="3"/>
        <v>9.02</v>
      </c>
      <c r="E45" s="88">
        <f t="shared" si="4"/>
        <v>2.08</v>
      </c>
      <c r="H45" t="s">
        <v>319</v>
      </c>
      <c r="I45" s="80">
        <f>STDEV(H42:K42)</f>
        <v>4.8142964754260227</v>
      </c>
    </row>
    <row r="46" spans="1:12" ht="15" thickTop="1" thickBot="1" x14ac:dyDescent="0.6">
      <c r="A46" s="46">
        <v>19</v>
      </c>
      <c r="B46" s="88">
        <f t="shared" si="1"/>
        <v>7</v>
      </c>
      <c r="C46" s="88">
        <f t="shared" si="2"/>
        <v>9.02</v>
      </c>
      <c r="D46" s="88">
        <f t="shared" si="3"/>
        <v>4.93</v>
      </c>
      <c r="E46" s="88">
        <f t="shared" si="4"/>
        <v>7</v>
      </c>
    </row>
    <row r="47" spans="1:12" ht="15" thickTop="1" thickBot="1" x14ac:dyDescent="0.6">
      <c r="A47" s="82">
        <v>20</v>
      </c>
      <c r="B47" s="88">
        <f t="shared" si="1"/>
        <v>7.04</v>
      </c>
      <c r="C47" s="88">
        <f t="shared" si="2"/>
        <v>1.98</v>
      </c>
      <c r="D47" s="88">
        <f t="shared" si="3"/>
        <v>7.02</v>
      </c>
      <c r="E47" s="88">
        <f t="shared" si="4"/>
        <v>7.02</v>
      </c>
    </row>
    <row r="48" spans="1:12" ht="15" thickTop="1" thickBot="1" x14ac:dyDescent="0.6">
      <c r="B48" s="89">
        <f>SUM(B28:B47)</f>
        <v>226.79999999999995</v>
      </c>
      <c r="C48" s="89">
        <f t="shared" ref="C48:E48" si="7">SUM(C28:C47)</f>
        <v>194.9</v>
      </c>
      <c r="D48" s="89">
        <f t="shared" si="7"/>
        <v>253.32000000000005</v>
      </c>
      <c r="E48" s="90">
        <f t="shared" si="7"/>
        <v>145.26</v>
      </c>
    </row>
    <row r="49" spans="5:5" ht="14.7" thickBot="1" x14ac:dyDescent="0.6">
      <c r="E49" s="92">
        <f>SUM(B48:E48)</f>
        <v>820.28</v>
      </c>
    </row>
  </sheetData>
  <mergeCells count="7">
    <mergeCell ref="H38:I38"/>
    <mergeCell ref="H40:J40"/>
    <mergeCell ref="A1:A3"/>
    <mergeCell ref="B1:E2"/>
    <mergeCell ref="H7:K7"/>
    <mergeCell ref="H11:J11"/>
    <mergeCell ref="A27:B2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F667-4548-45B8-86C8-366F9887BFF7}">
  <dimension ref="A1:O48"/>
  <sheetViews>
    <sheetView tabSelected="1" topLeftCell="A27" zoomScale="80" zoomScaleNormal="80" workbookViewId="0">
      <selection activeCell="K49" sqref="K49"/>
    </sheetView>
  </sheetViews>
  <sheetFormatPr baseColWidth="10" defaultRowHeight="14.4" x14ac:dyDescent="0.55000000000000004"/>
  <cols>
    <col min="1" max="1" width="14.734375" bestFit="1" customWidth="1"/>
    <col min="9" max="9" width="16.3671875" customWidth="1"/>
    <col min="10" max="10" width="14.41796875" customWidth="1"/>
    <col min="11" max="11" width="12.7890625" customWidth="1"/>
    <col min="12" max="12" width="12.3671875" customWidth="1"/>
    <col min="15" max="15" width="19.3125" customWidth="1"/>
  </cols>
  <sheetData>
    <row r="1" spans="1:14" x14ac:dyDescent="0.55000000000000004">
      <c r="A1" s="146" t="s">
        <v>0</v>
      </c>
      <c r="B1" s="148" t="s">
        <v>7</v>
      </c>
      <c r="C1" s="153"/>
      <c r="D1" s="153"/>
      <c r="E1" s="153"/>
      <c r="F1" s="154"/>
    </row>
    <row r="2" spans="1:14" ht="14.7" thickBot="1" x14ac:dyDescent="0.6">
      <c r="A2" s="104"/>
      <c r="B2" s="155"/>
      <c r="C2" s="156"/>
      <c r="D2" s="156"/>
      <c r="E2" s="156"/>
      <c r="F2" s="157"/>
    </row>
    <row r="3" spans="1:14" ht="15" thickTop="1" thickBot="1" x14ac:dyDescent="0.6">
      <c r="A3" s="147"/>
      <c r="B3" s="34">
        <v>1</v>
      </c>
      <c r="C3" s="34">
        <v>2</v>
      </c>
      <c r="D3" s="34">
        <v>3</v>
      </c>
      <c r="E3" s="34">
        <v>4</v>
      </c>
      <c r="F3" s="34">
        <v>5</v>
      </c>
    </row>
    <row r="4" spans="1:14" ht="15" thickTop="1" thickBot="1" x14ac:dyDescent="0.6">
      <c r="A4" s="46">
        <v>1</v>
      </c>
      <c r="B4" s="48">
        <v>42.8</v>
      </c>
      <c r="C4" s="48">
        <v>42.4</v>
      </c>
      <c r="D4" s="34">
        <v>34.299999999999997</v>
      </c>
      <c r="E4" s="34">
        <v>30</v>
      </c>
      <c r="F4" s="34">
        <v>0</v>
      </c>
    </row>
    <row r="5" spans="1:14" ht="15" thickTop="1" thickBot="1" x14ac:dyDescent="0.6">
      <c r="A5" s="46">
        <v>2</v>
      </c>
      <c r="B5" s="34">
        <v>29.8</v>
      </c>
      <c r="C5" s="34">
        <v>25.7</v>
      </c>
      <c r="D5" s="34">
        <v>27.6</v>
      </c>
      <c r="E5" s="34">
        <v>0</v>
      </c>
      <c r="F5" s="34">
        <v>33.299999999999997</v>
      </c>
    </row>
    <row r="6" spans="1:14" ht="15" thickTop="1" thickBot="1" x14ac:dyDescent="0.6">
      <c r="A6" s="46">
        <v>3</v>
      </c>
      <c r="B6" s="48">
        <v>52.9</v>
      </c>
      <c r="C6" s="48">
        <v>42.9</v>
      </c>
      <c r="D6" s="48">
        <v>41.8</v>
      </c>
      <c r="E6" s="34">
        <v>12.5</v>
      </c>
      <c r="F6" s="34">
        <v>0</v>
      </c>
    </row>
    <row r="7" spans="1:14" ht="15" thickTop="1" thickBot="1" x14ac:dyDescent="0.6">
      <c r="A7" s="46">
        <v>4</v>
      </c>
      <c r="B7" s="34">
        <v>28.6</v>
      </c>
      <c r="C7" s="34">
        <v>34.6</v>
      </c>
      <c r="D7" s="34">
        <v>19.2</v>
      </c>
      <c r="E7" s="34">
        <v>22.2</v>
      </c>
      <c r="F7" s="34">
        <v>0</v>
      </c>
      <c r="H7" s="44"/>
      <c r="I7" s="33" t="s">
        <v>299</v>
      </c>
    </row>
    <row r="8" spans="1:14" ht="15" thickTop="1" thickBot="1" x14ac:dyDescent="0.6">
      <c r="A8" s="46">
        <v>5</v>
      </c>
      <c r="B8" s="48">
        <v>41.3</v>
      </c>
      <c r="C8" s="34">
        <v>27.5</v>
      </c>
      <c r="D8" s="34">
        <v>32.299999999999997</v>
      </c>
      <c r="E8" s="34">
        <v>29.2</v>
      </c>
      <c r="F8" s="34">
        <v>28.6</v>
      </c>
    </row>
    <row r="9" spans="1:14" ht="15" thickTop="1" thickBot="1" x14ac:dyDescent="0.6">
      <c r="A9" s="46">
        <v>6</v>
      </c>
      <c r="B9" s="34">
        <v>18.7</v>
      </c>
      <c r="C9" s="34">
        <v>21.2</v>
      </c>
      <c r="D9" s="34">
        <v>27.7</v>
      </c>
      <c r="E9" s="34">
        <v>17.399999999999999</v>
      </c>
      <c r="F9" s="34">
        <v>20</v>
      </c>
      <c r="I9" s="119" t="s">
        <v>300</v>
      </c>
      <c r="J9" s="120"/>
      <c r="K9" s="120"/>
      <c r="L9" s="120"/>
      <c r="M9" s="121"/>
    </row>
    <row r="10" spans="1:14" ht="15" thickTop="1" thickBot="1" x14ac:dyDescent="0.6">
      <c r="A10" s="46">
        <v>7</v>
      </c>
      <c r="B10" s="48">
        <v>43.9</v>
      </c>
      <c r="C10" s="48">
        <v>40.799999999999997</v>
      </c>
      <c r="D10" s="48">
        <v>45.2</v>
      </c>
      <c r="E10" s="34">
        <v>18.8</v>
      </c>
      <c r="F10" s="34">
        <v>10</v>
      </c>
      <c r="I10" s="64">
        <v>1</v>
      </c>
      <c r="J10" s="64">
        <v>2</v>
      </c>
      <c r="K10" s="64">
        <v>3</v>
      </c>
      <c r="L10" s="64">
        <v>4</v>
      </c>
      <c r="M10" s="63">
        <v>5</v>
      </c>
    </row>
    <row r="11" spans="1:14" ht="15" thickTop="1" thickBot="1" x14ac:dyDescent="0.6">
      <c r="A11" s="46">
        <v>8</v>
      </c>
      <c r="B11" s="48">
        <v>58.5</v>
      </c>
      <c r="C11" s="34">
        <v>36.4</v>
      </c>
      <c r="D11" s="48">
        <v>44</v>
      </c>
      <c r="E11" s="48">
        <v>50</v>
      </c>
      <c r="F11" s="48">
        <v>100</v>
      </c>
      <c r="I11" s="59">
        <v>8</v>
      </c>
      <c r="J11" s="59">
        <v>8</v>
      </c>
      <c r="K11" s="59">
        <v>9</v>
      </c>
      <c r="L11" s="59">
        <v>3</v>
      </c>
      <c r="M11" s="59">
        <v>4</v>
      </c>
    </row>
    <row r="12" spans="1:14" ht="15" thickTop="1" thickBot="1" x14ac:dyDescent="0.6">
      <c r="A12" s="46">
        <v>9</v>
      </c>
      <c r="B12" s="48">
        <v>51.3</v>
      </c>
      <c r="C12" s="34">
        <v>31</v>
      </c>
      <c r="D12" s="48">
        <v>50</v>
      </c>
      <c r="E12" s="34">
        <v>29.4</v>
      </c>
      <c r="F12" s="34">
        <v>7.1</v>
      </c>
    </row>
    <row r="13" spans="1:14" ht="15" thickTop="1" thickBot="1" x14ac:dyDescent="0.6">
      <c r="A13" s="46">
        <v>10</v>
      </c>
      <c r="B13" s="34">
        <v>30.3</v>
      </c>
      <c r="C13" s="48">
        <v>43.9</v>
      </c>
      <c r="D13" s="48">
        <v>51.9</v>
      </c>
      <c r="E13" s="48">
        <v>45.5</v>
      </c>
      <c r="F13" s="34">
        <v>14.3</v>
      </c>
    </row>
    <row r="14" spans="1:14" ht="15" thickTop="1" thickBot="1" x14ac:dyDescent="0.6">
      <c r="A14" s="46">
        <v>11</v>
      </c>
      <c r="B14" s="34">
        <v>26.7</v>
      </c>
      <c r="C14" s="34">
        <v>33.299999999999997</v>
      </c>
      <c r="D14" s="48">
        <v>50</v>
      </c>
      <c r="E14" s="34">
        <v>20</v>
      </c>
      <c r="F14" s="48">
        <v>50</v>
      </c>
    </row>
    <row r="15" spans="1:14" ht="15" thickTop="1" thickBot="1" x14ac:dyDescent="0.6">
      <c r="A15" s="46">
        <v>12</v>
      </c>
      <c r="B15" s="34">
        <v>34.4</v>
      </c>
      <c r="C15" s="34">
        <v>32</v>
      </c>
      <c r="D15" s="48">
        <v>40</v>
      </c>
      <c r="E15" s="34">
        <v>37.5</v>
      </c>
      <c r="F15" s="34">
        <v>20</v>
      </c>
      <c r="I15" s="125" t="s">
        <v>314</v>
      </c>
      <c r="J15" s="127"/>
    </row>
    <row r="16" spans="1:14" ht="15" thickTop="1" thickBot="1" x14ac:dyDescent="0.6">
      <c r="A16" s="46">
        <v>13</v>
      </c>
      <c r="B16" s="34">
        <v>30.4</v>
      </c>
      <c r="C16" s="34">
        <v>9.1</v>
      </c>
      <c r="D16" s="34">
        <v>35.700000000000003</v>
      </c>
      <c r="E16" s="34">
        <v>33.299999999999997</v>
      </c>
      <c r="F16" s="34">
        <v>20</v>
      </c>
      <c r="I16" s="81">
        <v>1</v>
      </c>
      <c r="J16" s="96">
        <v>42</v>
      </c>
      <c r="K16" s="96">
        <v>33</v>
      </c>
      <c r="L16" s="96">
        <v>32</v>
      </c>
      <c r="M16" s="96">
        <v>10</v>
      </c>
      <c r="N16" s="96">
        <v>4</v>
      </c>
    </row>
    <row r="17" spans="1:15" ht="15" thickTop="1" thickBot="1" x14ac:dyDescent="0.6">
      <c r="A17" s="46">
        <v>14</v>
      </c>
      <c r="B17" s="48">
        <v>48.8</v>
      </c>
      <c r="C17" s="48">
        <v>45.5</v>
      </c>
      <c r="D17" s="48">
        <v>42.9</v>
      </c>
      <c r="E17" s="34">
        <v>33.299999999999997</v>
      </c>
      <c r="F17" s="48">
        <v>40</v>
      </c>
      <c r="I17" s="46">
        <v>2</v>
      </c>
      <c r="J17" s="96">
        <v>47</v>
      </c>
      <c r="K17" s="96">
        <v>35</v>
      </c>
      <c r="L17" s="96">
        <v>29</v>
      </c>
      <c r="M17" s="96">
        <v>2</v>
      </c>
      <c r="N17" s="96">
        <v>6</v>
      </c>
    </row>
    <row r="18" spans="1:15" ht="15" thickTop="1" thickBot="1" x14ac:dyDescent="0.6">
      <c r="A18" s="46">
        <v>15</v>
      </c>
      <c r="B18" s="34">
        <v>26.9</v>
      </c>
      <c r="C18" s="34">
        <v>37.5</v>
      </c>
      <c r="D18" s="34">
        <v>25</v>
      </c>
      <c r="E18" s="34">
        <v>26.1</v>
      </c>
      <c r="F18" s="34">
        <v>28.6</v>
      </c>
      <c r="I18" s="46">
        <v>3</v>
      </c>
      <c r="J18" s="96">
        <v>17</v>
      </c>
      <c r="K18" s="96">
        <v>14</v>
      </c>
      <c r="L18" s="96">
        <v>17</v>
      </c>
      <c r="M18" s="96">
        <v>8</v>
      </c>
      <c r="N18" s="96">
        <v>4</v>
      </c>
    </row>
    <row r="19" spans="1:15" ht="15" thickTop="1" thickBot="1" x14ac:dyDescent="0.6">
      <c r="A19" s="46">
        <v>16</v>
      </c>
      <c r="B19" s="34">
        <v>30</v>
      </c>
      <c r="C19" s="48">
        <v>57.1</v>
      </c>
      <c r="D19" s="34">
        <v>0</v>
      </c>
      <c r="E19" s="34">
        <v>0</v>
      </c>
      <c r="F19" s="34">
        <v>0</v>
      </c>
      <c r="I19" s="46">
        <v>4</v>
      </c>
      <c r="J19" s="96">
        <v>35</v>
      </c>
      <c r="K19" s="96">
        <v>26</v>
      </c>
      <c r="L19" s="96">
        <v>26</v>
      </c>
      <c r="M19" s="96">
        <v>9</v>
      </c>
      <c r="N19" s="96">
        <v>4</v>
      </c>
    </row>
    <row r="20" spans="1:15" ht="15" thickTop="1" thickBot="1" x14ac:dyDescent="0.6">
      <c r="A20" s="46">
        <v>17</v>
      </c>
      <c r="B20" s="34">
        <v>35.700000000000003</v>
      </c>
      <c r="C20" s="34">
        <v>29.4</v>
      </c>
      <c r="D20" s="34">
        <v>10</v>
      </c>
      <c r="E20" s="34">
        <v>18.8</v>
      </c>
      <c r="F20" s="34">
        <v>12.5</v>
      </c>
      <c r="I20" s="46">
        <v>5</v>
      </c>
      <c r="J20" s="96">
        <v>104</v>
      </c>
      <c r="K20" s="96">
        <v>80</v>
      </c>
      <c r="L20" s="96">
        <v>31</v>
      </c>
      <c r="M20" s="96">
        <v>24</v>
      </c>
      <c r="N20" s="96">
        <v>7</v>
      </c>
    </row>
    <row r="21" spans="1:15" ht="15" thickTop="1" thickBot="1" x14ac:dyDescent="0.6">
      <c r="A21" s="46">
        <v>18</v>
      </c>
      <c r="B21" s="48">
        <v>48.3</v>
      </c>
      <c r="C21" s="48">
        <v>47.1</v>
      </c>
      <c r="D21" s="34">
        <v>0</v>
      </c>
      <c r="E21" s="34">
        <v>14.3</v>
      </c>
      <c r="F21" s="34">
        <v>0</v>
      </c>
      <c r="I21" s="46">
        <v>6</v>
      </c>
      <c r="J21" s="96">
        <v>75</v>
      </c>
      <c r="K21" s="96">
        <v>52</v>
      </c>
      <c r="L21" s="96">
        <v>47</v>
      </c>
      <c r="M21" s="96">
        <v>23</v>
      </c>
      <c r="N21" s="96">
        <v>10</v>
      </c>
    </row>
    <row r="22" spans="1:15" ht="15" thickTop="1" thickBot="1" x14ac:dyDescent="0.6">
      <c r="A22" s="46">
        <v>19</v>
      </c>
      <c r="B22" s="34">
        <v>38.1</v>
      </c>
      <c r="C22" s="34">
        <v>35</v>
      </c>
      <c r="D22" s="34">
        <v>33.299999999999997</v>
      </c>
      <c r="E22" s="48">
        <v>50</v>
      </c>
      <c r="F22" s="48">
        <v>42.9</v>
      </c>
      <c r="I22" s="46">
        <v>7</v>
      </c>
      <c r="J22" s="96">
        <v>57</v>
      </c>
      <c r="K22" s="96">
        <v>71</v>
      </c>
      <c r="L22" s="96">
        <v>42</v>
      </c>
      <c r="M22" s="96">
        <v>32</v>
      </c>
      <c r="N22" s="96">
        <v>10</v>
      </c>
    </row>
    <row r="23" spans="1:15" ht="15" thickTop="1" thickBot="1" x14ac:dyDescent="0.6">
      <c r="A23" s="47">
        <v>20</v>
      </c>
      <c r="B23" s="34">
        <v>21.4</v>
      </c>
      <c r="C23" s="48">
        <v>68.8</v>
      </c>
      <c r="D23" s="48">
        <v>50</v>
      </c>
      <c r="E23" s="34">
        <v>28.6</v>
      </c>
      <c r="F23" s="34">
        <v>0</v>
      </c>
      <c r="I23" s="46">
        <v>8</v>
      </c>
      <c r="J23" s="97">
        <v>41</v>
      </c>
      <c r="K23" s="97">
        <v>33</v>
      </c>
      <c r="L23" s="97">
        <v>25</v>
      </c>
      <c r="M23" s="97">
        <v>12</v>
      </c>
      <c r="N23" s="97">
        <v>3</v>
      </c>
      <c r="O23" s="23"/>
    </row>
    <row r="24" spans="1:15" ht="15" thickTop="1" thickBot="1" x14ac:dyDescent="0.6">
      <c r="I24" s="46">
        <v>9</v>
      </c>
      <c r="J24" s="97">
        <v>117</v>
      </c>
      <c r="K24" s="97">
        <v>100</v>
      </c>
      <c r="L24" s="97">
        <v>42</v>
      </c>
      <c r="M24" s="97">
        <v>17</v>
      </c>
      <c r="N24" s="97">
        <v>14</v>
      </c>
      <c r="O24" s="23"/>
    </row>
    <row r="25" spans="1:15" ht="15" thickTop="1" thickBot="1" x14ac:dyDescent="0.6">
      <c r="I25" s="46">
        <v>10</v>
      </c>
      <c r="J25" s="97">
        <v>33</v>
      </c>
      <c r="K25" s="97">
        <v>41</v>
      </c>
      <c r="L25" s="97">
        <v>27</v>
      </c>
      <c r="M25" s="97">
        <v>11</v>
      </c>
      <c r="N25" s="97">
        <v>7</v>
      </c>
      <c r="O25" s="23"/>
    </row>
    <row r="26" spans="1:15" ht="15" thickTop="1" thickBot="1" x14ac:dyDescent="0.6">
      <c r="A26" s="125" t="s">
        <v>311</v>
      </c>
      <c r="B26" s="127"/>
      <c r="C26" s="65"/>
      <c r="D26" s="65"/>
      <c r="E26" s="65"/>
      <c r="F26" s="65"/>
      <c r="I26" s="46">
        <v>11</v>
      </c>
      <c r="J26" s="97">
        <v>15</v>
      </c>
      <c r="K26" s="97">
        <v>9</v>
      </c>
      <c r="L26" s="97">
        <v>6</v>
      </c>
      <c r="M26" s="97">
        <v>5</v>
      </c>
      <c r="N26" s="97">
        <v>2</v>
      </c>
      <c r="O26" s="23"/>
    </row>
    <row r="27" spans="1:15" ht="15" thickTop="1" thickBot="1" x14ac:dyDescent="0.6">
      <c r="A27" s="81">
        <v>1</v>
      </c>
      <c r="B27" s="99">
        <f>(B4*J16)/100</f>
        <v>17.975999999999999</v>
      </c>
      <c r="C27" s="99">
        <f t="shared" ref="C27:F27" si="0">(C4*K16)/100</f>
        <v>13.992000000000001</v>
      </c>
      <c r="D27" s="99">
        <f t="shared" si="0"/>
        <v>10.975999999999999</v>
      </c>
      <c r="E27" s="99">
        <f t="shared" si="0"/>
        <v>3</v>
      </c>
      <c r="F27" s="99">
        <f t="shared" si="0"/>
        <v>0</v>
      </c>
      <c r="I27" s="46">
        <v>12</v>
      </c>
      <c r="J27" s="97">
        <v>32</v>
      </c>
      <c r="K27" s="97">
        <v>25</v>
      </c>
      <c r="L27" s="97">
        <v>15</v>
      </c>
      <c r="M27" s="97">
        <v>8</v>
      </c>
      <c r="N27" s="97">
        <v>5</v>
      </c>
      <c r="O27" s="23"/>
    </row>
    <row r="28" spans="1:15" ht="15" thickTop="1" thickBot="1" x14ac:dyDescent="0.6">
      <c r="A28" s="46">
        <v>2</v>
      </c>
      <c r="B28" s="99">
        <f t="shared" ref="B28:B46" si="1">(B5*J17)/100</f>
        <v>14.006000000000002</v>
      </c>
      <c r="C28" s="99">
        <f t="shared" ref="C28:C46" si="2">(C5*K17)/100</f>
        <v>8.9949999999999992</v>
      </c>
      <c r="D28" s="99">
        <f t="shared" ref="D28:D46" si="3">(D5*L17)/100</f>
        <v>8.0040000000000013</v>
      </c>
      <c r="E28" s="99">
        <f t="shared" ref="E28:E46" si="4">(E5*M17)/100</f>
        <v>0</v>
      </c>
      <c r="F28" s="99">
        <f t="shared" ref="F28:F46" si="5">(F5*N17)/100</f>
        <v>1.9979999999999998</v>
      </c>
      <c r="I28" s="46">
        <v>13</v>
      </c>
      <c r="J28" s="97">
        <v>23</v>
      </c>
      <c r="K28" s="97">
        <v>11</v>
      </c>
      <c r="L28" s="97">
        <v>14</v>
      </c>
      <c r="M28" s="97">
        <v>6</v>
      </c>
      <c r="N28" s="97">
        <v>5</v>
      </c>
      <c r="O28" s="23"/>
    </row>
    <row r="29" spans="1:15" ht="15" thickTop="1" thickBot="1" x14ac:dyDescent="0.6">
      <c r="A29" s="46">
        <v>3</v>
      </c>
      <c r="B29" s="99">
        <f t="shared" si="1"/>
        <v>8.9930000000000003</v>
      </c>
      <c r="C29" s="99">
        <f t="shared" si="2"/>
        <v>6.0060000000000002</v>
      </c>
      <c r="D29" s="99">
        <f t="shared" si="3"/>
        <v>7.105999999999999</v>
      </c>
      <c r="E29" s="99">
        <f t="shared" si="4"/>
        <v>1</v>
      </c>
      <c r="F29" s="99">
        <f t="shared" si="5"/>
        <v>0</v>
      </c>
      <c r="I29" s="46">
        <v>14</v>
      </c>
      <c r="J29" s="97">
        <v>43</v>
      </c>
      <c r="K29" s="97">
        <v>22</v>
      </c>
      <c r="L29" s="97">
        <v>14</v>
      </c>
      <c r="M29" s="97">
        <v>6</v>
      </c>
      <c r="N29" s="97">
        <v>5</v>
      </c>
      <c r="O29" s="23"/>
    </row>
    <row r="30" spans="1:15" ht="15" thickTop="1" thickBot="1" x14ac:dyDescent="0.6">
      <c r="A30" s="46">
        <v>4</v>
      </c>
      <c r="B30" s="99">
        <f t="shared" si="1"/>
        <v>10.01</v>
      </c>
      <c r="C30" s="99">
        <f t="shared" si="2"/>
        <v>8.9960000000000004</v>
      </c>
      <c r="D30" s="99">
        <f t="shared" si="3"/>
        <v>4.992</v>
      </c>
      <c r="E30" s="99">
        <f t="shared" si="4"/>
        <v>1.9979999999999998</v>
      </c>
      <c r="F30" s="99">
        <f t="shared" si="5"/>
        <v>0</v>
      </c>
      <c r="I30" s="46">
        <v>15</v>
      </c>
      <c r="J30" s="97">
        <v>26</v>
      </c>
      <c r="K30" s="97">
        <v>32</v>
      </c>
      <c r="L30" s="97">
        <v>24</v>
      </c>
      <c r="M30" s="97">
        <v>23</v>
      </c>
      <c r="N30" s="97">
        <v>7</v>
      </c>
      <c r="O30" s="23"/>
    </row>
    <row r="31" spans="1:15" ht="15" thickTop="1" thickBot="1" x14ac:dyDescent="0.6">
      <c r="A31" s="46">
        <v>5</v>
      </c>
      <c r="B31" s="99">
        <f t="shared" si="1"/>
        <v>42.951999999999998</v>
      </c>
      <c r="C31" s="99">
        <f t="shared" si="2"/>
        <v>22</v>
      </c>
      <c r="D31" s="99">
        <f t="shared" si="3"/>
        <v>10.013</v>
      </c>
      <c r="E31" s="99">
        <f t="shared" si="4"/>
        <v>7.0079999999999991</v>
      </c>
      <c r="F31" s="99">
        <f t="shared" si="5"/>
        <v>2.0020000000000002</v>
      </c>
      <c r="I31" s="46">
        <v>16</v>
      </c>
      <c r="J31" s="97">
        <v>10</v>
      </c>
      <c r="K31" s="97">
        <v>7</v>
      </c>
      <c r="L31" s="97">
        <v>10</v>
      </c>
      <c r="M31" s="97">
        <v>3</v>
      </c>
      <c r="N31" s="97">
        <v>2</v>
      </c>
      <c r="O31" s="23"/>
    </row>
    <row r="32" spans="1:15" ht="15" thickTop="1" thickBot="1" x14ac:dyDescent="0.6">
      <c r="A32" s="46">
        <v>6</v>
      </c>
      <c r="B32" s="99">
        <f t="shared" si="1"/>
        <v>14.025</v>
      </c>
      <c r="C32" s="99">
        <f t="shared" si="2"/>
        <v>11.023999999999999</v>
      </c>
      <c r="D32" s="99">
        <f t="shared" si="3"/>
        <v>13.018999999999998</v>
      </c>
      <c r="E32" s="99">
        <f t="shared" si="4"/>
        <v>4.0019999999999998</v>
      </c>
      <c r="F32" s="99">
        <f t="shared" si="5"/>
        <v>2</v>
      </c>
      <c r="I32" s="46">
        <v>17</v>
      </c>
      <c r="J32" s="97">
        <v>42</v>
      </c>
      <c r="K32" s="97">
        <v>34</v>
      </c>
      <c r="L32" s="97">
        <v>20</v>
      </c>
      <c r="M32" s="97">
        <v>16</v>
      </c>
      <c r="N32" s="97">
        <v>8</v>
      </c>
      <c r="O32" s="23"/>
    </row>
    <row r="33" spans="1:15" ht="15" thickTop="1" thickBot="1" x14ac:dyDescent="0.6">
      <c r="A33" s="46">
        <v>7</v>
      </c>
      <c r="B33" s="99">
        <f t="shared" si="1"/>
        <v>25.022999999999996</v>
      </c>
      <c r="C33" s="99">
        <f t="shared" si="2"/>
        <v>28.967999999999996</v>
      </c>
      <c r="D33" s="99">
        <f t="shared" si="3"/>
        <v>18.984000000000002</v>
      </c>
      <c r="E33" s="99">
        <f t="shared" si="4"/>
        <v>6.016</v>
      </c>
      <c r="F33" s="99">
        <f t="shared" si="5"/>
        <v>1</v>
      </c>
      <c r="I33" s="46">
        <v>18</v>
      </c>
      <c r="J33" s="97">
        <v>29</v>
      </c>
      <c r="K33" s="97">
        <v>17</v>
      </c>
      <c r="L33" s="97">
        <v>11</v>
      </c>
      <c r="M33" s="97">
        <v>7</v>
      </c>
      <c r="N33" s="97">
        <v>2</v>
      </c>
      <c r="O33" s="23"/>
    </row>
    <row r="34" spans="1:15" ht="15" thickTop="1" thickBot="1" x14ac:dyDescent="0.6">
      <c r="A34" s="46">
        <v>8</v>
      </c>
      <c r="B34" s="99">
        <f t="shared" si="1"/>
        <v>23.984999999999999</v>
      </c>
      <c r="C34" s="99">
        <f t="shared" si="2"/>
        <v>12.012</v>
      </c>
      <c r="D34" s="99">
        <f t="shared" si="3"/>
        <v>11</v>
      </c>
      <c r="E34" s="99">
        <f t="shared" si="4"/>
        <v>6</v>
      </c>
      <c r="F34" s="99">
        <f t="shared" si="5"/>
        <v>3</v>
      </c>
      <c r="I34" s="46">
        <v>19</v>
      </c>
      <c r="J34" s="97">
        <v>21</v>
      </c>
      <c r="K34" s="97">
        <v>20</v>
      </c>
      <c r="L34" s="97">
        <v>12</v>
      </c>
      <c r="M34" s="97">
        <v>8</v>
      </c>
      <c r="N34" s="97">
        <v>7</v>
      </c>
      <c r="O34" s="23"/>
    </row>
    <row r="35" spans="1:15" ht="15" thickTop="1" thickBot="1" x14ac:dyDescent="0.6">
      <c r="A35" s="46">
        <v>9</v>
      </c>
      <c r="B35" s="99">
        <f t="shared" si="1"/>
        <v>60.020999999999994</v>
      </c>
      <c r="C35" s="99">
        <f t="shared" si="2"/>
        <v>31</v>
      </c>
      <c r="D35" s="99">
        <f t="shared" si="3"/>
        <v>21</v>
      </c>
      <c r="E35" s="99">
        <f t="shared" si="4"/>
        <v>4.9979999999999993</v>
      </c>
      <c r="F35" s="99">
        <f t="shared" si="5"/>
        <v>0.99399999999999988</v>
      </c>
      <c r="I35" s="82">
        <v>20</v>
      </c>
      <c r="J35" s="97">
        <v>14</v>
      </c>
      <c r="K35" s="97">
        <v>16</v>
      </c>
      <c r="L35" s="97">
        <v>8</v>
      </c>
      <c r="M35" s="97">
        <v>14</v>
      </c>
      <c r="N35" s="97">
        <v>3</v>
      </c>
      <c r="O35" s="95"/>
    </row>
    <row r="36" spans="1:15" ht="15" thickTop="1" thickBot="1" x14ac:dyDescent="0.6">
      <c r="A36" s="46">
        <v>10</v>
      </c>
      <c r="B36" s="99">
        <f t="shared" si="1"/>
        <v>9.9990000000000006</v>
      </c>
      <c r="C36" s="99">
        <f t="shared" si="2"/>
        <v>17.998999999999999</v>
      </c>
      <c r="D36" s="99">
        <f t="shared" si="3"/>
        <v>14.013</v>
      </c>
      <c r="E36" s="99">
        <f t="shared" si="4"/>
        <v>5.0049999999999999</v>
      </c>
      <c r="F36" s="99">
        <f t="shared" si="5"/>
        <v>1.0010000000000001</v>
      </c>
      <c r="I36" s="67"/>
      <c r="J36" s="83">
        <f>SUM(J16:J35)</f>
        <v>823</v>
      </c>
      <c r="K36" s="83">
        <f t="shared" ref="K36:N36" si="6">SUM(K16:K35)</f>
        <v>678</v>
      </c>
      <c r="L36" s="83">
        <f t="shared" si="6"/>
        <v>452</v>
      </c>
      <c r="M36" s="83">
        <f t="shared" si="6"/>
        <v>244</v>
      </c>
      <c r="N36" s="87">
        <f t="shared" si="6"/>
        <v>115</v>
      </c>
      <c r="O36" s="67"/>
    </row>
    <row r="37" spans="1:15" ht="15" thickTop="1" thickBot="1" x14ac:dyDescent="0.6">
      <c r="A37" s="46">
        <v>11</v>
      </c>
      <c r="B37" s="99">
        <f t="shared" si="1"/>
        <v>4.0049999999999999</v>
      </c>
      <c r="C37" s="99">
        <f t="shared" si="2"/>
        <v>2.9969999999999999</v>
      </c>
      <c r="D37" s="99">
        <f t="shared" si="3"/>
        <v>3</v>
      </c>
      <c r="E37" s="99">
        <f t="shared" si="4"/>
        <v>1</v>
      </c>
      <c r="F37" s="99">
        <f t="shared" si="5"/>
        <v>1</v>
      </c>
      <c r="I37" s="67"/>
      <c r="J37" s="67"/>
      <c r="K37" s="67"/>
      <c r="L37" s="67"/>
      <c r="M37" s="67"/>
      <c r="N37" s="98">
        <f>SUM(J36:N36)</f>
        <v>2312</v>
      </c>
      <c r="O37" s="67"/>
    </row>
    <row r="38" spans="1:15" ht="15" thickTop="1" thickBot="1" x14ac:dyDescent="0.6">
      <c r="A38" s="46">
        <v>12</v>
      </c>
      <c r="B38" s="99">
        <f t="shared" si="1"/>
        <v>11.007999999999999</v>
      </c>
      <c r="C38" s="99">
        <f t="shared" si="2"/>
        <v>8</v>
      </c>
      <c r="D38" s="99">
        <f t="shared" si="3"/>
        <v>6</v>
      </c>
      <c r="E38" s="99">
        <f t="shared" si="4"/>
        <v>3</v>
      </c>
      <c r="F38" s="99">
        <f t="shared" si="5"/>
        <v>1</v>
      </c>
      <c r="I38" s="67"/>
      <c r="J38" s="67"/>
      <c r="K38" s="67"/>
      <c r="L38" s="67"/>
      <c r="M38" s="67"/>
      <c r="N38" s="67"/>
      <c r="O38" s="67"/>
    </row>
    <row r="39" spans="1:15" ht="15" thickTop="1" thickBot="1" x14ac:dyDescent="0.6">
      <c r="A39" s="46">
        <v>13</v>
      </c>
      <c r="B39" s="99">
        <f t="shared" si="1"/>
        <v>6.9919999999999991</v>
      </c>
      <c r="C39" s="99">
        <f t="shared" si="2"/>
        <v>1.0009999999999999</v>
      </c>
      <c r="D39" s="99">
        <f t="shared" si="3"/>
        <v>4.9980000000000011</v>
      </c>
      <c r="E39" s="99">
        <f t="shared" si="4"/>
        <v>1.9979999999999998</v>
      </c>
      <c r="F39" s="99">
        <f t="shared" si="5"/>
        <v>1</v>
      </c>
      <c r="I39" s="67"/>
      <c r="J39" s="67"/>
      <c r="K39" s="67"/>
      <c r="L39" s="67"/>
      <c r="M39" s="67"/>
      <c r="N39" s="67"/>
      <c r="O39" s="67"/>
    </row>
    <row r="40" spans="1:15" ht="15" thickTop="1" thickBot="1" x14ac:dyDescent="0.6">
      <c r="A40" s="46">
        <v>14</v>
      </c>
      <c r="B40" s="99">
        <f t="shared" si="1"/>
        <v>20.984000000000002</v>
      </c>
      <c r="C40" s="99">
        <f t="shared" si="2"/>
        <v>10.01</v>
      </c>
      <c r="D40" s="99">
        <f t="shared" si="3"/>
        <v>6.0060000000000002</v>
      </c>
      <c r="E40" s="99">
        <f t="shared" si="4"/>
        <v>1.9979999999999998</v>
      </c>
      <c r="F40" s="99">
        <f t="shared" si="5"/>
        <v>2</v>
      </c>
      <c r="I40" s="23"/>
      <c r="J40" s="23"/>
      <c r="K40" s="23"/>
      <c r="L40" s="23"/>
      <c r="M40" s="23"/>
      <c r="N40" s="23"/>
      <c r="O40" s="23"/>
    </row>
    <row r="41" spans="1:15" ht="15" thickTop="1" thickBot="1" x14ac:dyDescent="0.6">
      <c r="A41" s="46">
        <v>15</v>
      </c>
      <c r="B41" s="99">
        <f t="shared" si="1"/>
        <v>6.9939999999999998</v>
      </c>
      <c r="C41" s="99">
        <f t="shared" si="2"/>
        <v>12</v>
      </c>
      <c r="D41" s="99">
        <f t="shared" si="3"/>
        <v>6</v>
      </c>
      <c r="E41" s="99">
        <f t="shared" si="4"/>
        <v>6.003000000000001</v>
      </c>
      <c r="F41" s="99">
        <f t="shared" si="5"/>
        <v>2.0020000000000002</v>
      </c>
      <c r="I41" s="125" t="s">
        <v>312</v>
      </c>
      <c r="J41" s="127"/>
    </row>
    <row r="42" spans="1:15" ht="15" thickTop="1" thickBot="1" x14ac:dyDescent="0.6">
      <c r="A42" s="46">
        <v>16</v>
      </c>
      <c r="B42" s="99">
        <f t="shared" si="1"/>
        <v>3</v>
      </c>
      <c r="C42" s="99">
        <f t="shared" si="2"/>
        <v>3.9969999999999999</v>
      </c>
      <c r="D42" s="99">
        <f t="shared" si="3"/>
        <v>0</v>
      </c>
      <c r="E42" s="99">
        <f t="shared" si="4"/>
        <v>0</v>
      </c>
      <c r="F42" s="99">
        <f t="shared" si="5"/>
        <v>0</v>
      </c>
      <c r="J42" s="100">
        <f>(F48/N37)*100</f>
        <v>34.52097750865051</v>
      </c>
    </row>
    <row r="43" spans="1:15" ht="15" thickTop="1" thickBot="1" x14ac:dyDescent="0.6">
      <c r="A43" s="46">
        <v>17</v>
      </c>
      <c r="B43" s="99">
        <f t="shared" si="1"/>
        <v>14.994000000000002</v>
      </c>
      <c r="C43" s="99">
        <f t="shared" si="2"/>
        <v>9.9959999999999987</v>
      </c>
      <c r="D43" s="99">
        <f t="shared" si="3"/>
        <v>2</v>
      </c>
      <c r="E43" s="99">
        <f t="shared" si="4"/>
        <v>3.008</v>
      </c>
      <c r="F43" s="99">
        <f t="shared" si="5"/>
        <v>1</v>
      </c>
      <c r="I43" s="151" t="s">
        <v>315</v>
      </c>
      <c r="J43" s="149"/>
      <c r="K43" s="152"/>
    </row>
    <row r="44" spans="1:15" ht="15" thickTop="1" thickBot="1" x14ac:dyDescent="0.6">
      <c r="A44" s="46">
        <v>18</v>
      </c>
      <c r="B44" s="99">
        <f t="shared" si="1"/>
        <v>14.006999999999998</v>
      </c>
      <c r="C44" s="99">
        <f t="shared" si="2"/>
        <v>8.0069999999999997</v>
      </c>
      <c r="D44" s="99">
        <f t="shared" si="3"/>
        <v>0</v>
      </c>
      <c r="E44" s="99">
        <f t="shared" si="4"/>
        <v>1.0010000000000001</v>
      </c>
      <c r="F44" s="99">
        <f t="shared" si="5"/>
        <v>0</v>
      </c>
      <c r="I44" s="6">
        <v>1</v>
      </c>
      <c r="J44" s="6">
        <v>2</v>
      </c>
      <c r="K44" s="6">
        <v>3</v>
      </c>
      <c r="L44" s="6">
        <v>4</v>
      </c>
      <c r="M44" s="6">
        <v>5</v>
      </c>
    </row>
    <row r="45" spans="1:15" ht="15" thickTop="1" thickBot="1" x14ac:dyDescent="0.6">
      <c r="A45" s="46">
        <v>19</v>
      </c>
      <c r="B45" s="99">
        <f t="shared" si="1"/>
        <v>8.0009999999999994</v>
      </c>
      <c r="C45" s="99">
        <f t="shared" si="2"/>
        <v>7</v>
      </c>
      <c r="D45" s="99">
        <f t="shared" si="3"/>
        <v>3.9959999999999996</v>
      </c>
      <c r="E45" s="99">
        <f t="shared" si="4"/>
        <v>4</v>
      </c>
      <c r="F45" s="99">
        <f t="shared" si="5"/>
        <v>3.0030000000000001</v>
      </c>
      <c r="I45" s="101">
        <f>(B47/J36)*100</f>
        <v>38.878614823815305</v>
      </c>
      <c r="J45" s="101">
        <f t="shared" ref="J45:M45" si="7">(C47/K36)*100</f>
        <v>34.661946902654869</v>
      </c>
      <c r="K45" s="101">
        <f t="shared" si="7"/>
        <v>34.315707964601771</v>
      </c>
      <c r="L45" s="101">
        <f t="shared" si="7"/>
        <v>26.655327868852456</v>
      </c>
      <c r="M45" s="101">
        <f t="shared" si="7"/>
        <v>19.999999999999996</v>
      </c>
    </row>
    <row r="46" spans="1:15" ht="15" thickTop="1" thickBot="1" x14ac:dyDescent="0.6">
      <c r="A46" s="82">
        <v>20</v>
      </c>
      <c r="B46" s="99">
        <f t="shared" si="1"/>
        <v>2.9959999999999996</v>
      </c>
      <c r="C46" s="99">
        <f t="shared" si="2"/>
        <v>11.007999999999999</v>
      </c>
      <c r="D46" s="99">
        <f t="shared" si="3"/>
        <v>4</v>
      </c>
      <c r="E46" s="99">
        <f t="shared" si="4"/>
        <v>4.0040000000000004</v>
      </c>
      <c r="F46" s="99">
        <f t="shared" si="5"/>
        <v>0</v>
      </c>
    </row>
    <row r="47" spans="1:15" ht="15" thickTop="1" thickBot="1" x14ac:dyDescent="0.6">
      <c r="B47" s="89">
        <f>SUM(B27:B46)</f>
        <v>319.97099999999995</v>
      </c>
      <c r="C47" s="89">
        <f t="shared" ref="C47:F47" si="8">SUM(C27:C46)</f>
        <v>235.00799999999998</v>
      </c>
      <c r="D47" s="89">
        <f t="shared" si="8"/>
        <v>155.107</v>
      </c>
      <c r="E47" s="89">
        <f t="shared" si="8"/>
        <v>65.039000000000001</v>
      </c>
      <c r="F47" s="90">
        <f t="shared" si="8"/>
        <v>22.999999999999996</v>
      </c>
    </row>
    <row r="48" spans="1:15" ht="14.7" thickBot="1" x14ac:dyDescent="0.6">
      <c r="F48" s="91">
        <f>SUM(B47:F47)</f>
        <v>798.12499999999989</v>
      </c>
      <c r="I48" t="s">
        <v>319</v>
      </c>
      <c r="J48" s="80">
        <f>_xlfn.STDEV.S(I45:M45)</f>
        <v>7.5217154709697747</v>
      </c>
    </row>
  </sheetData>
  <mergeCells count="7">
    <mergeCell ref="I41:J41"/>
    <mergeCell ref="I43:K43"/>
    <mergeCell ref="A1:A3"/>
    <mergeCell ref="B1:F2"/>
    <mergeCell ref="I9:M9"/>
    <mergeCell ref="I15:J15"/>
    <mergeCell ref="A26:B26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5DDB3-B436-4AA3-8F56-9791DD337C06}">
  <dimension ref="A1:Q23"/>
  <sheetViews>
    <sheetView zoomScale="70" zoomScaleNormal="70" workbookViewId="0">
      <selection activeCell="O23" sqref="O23"/>
    </sheetView>
  </sheetViews>
  <sheetFormatPr baseColWidth="10" defaultRowHeight="14.4" x14ac:dyDescent="0.55000000000000004"/>
  <cols>
    <col min="1" max="1" width="14.734375" bestFit="1" customWidth="1"/>
    <col min="2" max="2" width="15.7890625" bestFit="1" customWidth="1"/>
    <col min="3" max="3" width="14.26171875" bestFit="1" customWidth="1"/>
    <col min="4" max="4" width="13.578125" bestFit="1" customWidth="1"/>
    <col min="5" max="5" width="14.1015625" bestFit="1" customWidth="1"/>
    <col min="6" max="6" width="14.62890625" bestFit="1" customWidth="1"/>
    <col min="7" max="7" width="14.734375" bestFit="1" customWidth="1"/>
    <col min="8" max="8" width="13.578125" bestFit="1" customWidth="1"/>
    <col min="9" max="9" width="14.1015625" bestFit="1" customWidth="1"/>
    <col min="10" max="10" width="15.26171875" bestFit="1" customWidth="1"/>
    <col min="11" max="11" width="15.7890625" bestFit="1" customWidth="1"/>
    <col min="12" max="12" width="13.578125" bestFit="1" customWidth="1"/>
    <col min="13" max="13" width="14.1015625" bestFit="1" customWidth="1"/>
    <col min="14" max="15" width="15.7890625" bestFit="1" customWidth="1"/>
    <col min="16" max="16" width="13.578125" bestFit="1" customWidth="1"/>
    <col min="17" max="17" width="14.1015625" bestFit="1" customWidth="1"/>
  </cols>
  <sheetData>
    <row r="1" spans="1:17" ht="15" thickTop="1" thickBot="1" x14ac:dyDescent="0.6">
      <c r="A1" s="103" t="s">
        <v>0</v>
      </c>
      <c r="B1" s="158" t="s">
        <v>297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thickTop="1" thickBot="1" x14ac:dyDescent="0.6">
      <c r="A2" s="104"/>
      <c r="B2" s="161" t="s">
        <v>16</v>
      </c>
      <c r="C2" s="161"/>
      <c r="D2" s="161"/>
      <c r="E2" s="162"/>
      <c r="F2" s="163" t="s">
        <v>17</v>
      </c>
      <c r="G2" s="161"/>
      <c r="H2" s="161"/>
      <c r="I2" s="162"/>
      <c r="J2" s="163" t="s">
        <v>18</v>
      </c>
      <c r="K2" s="161"/>
      <c r="L2" s="161"/>
      <c r="M2" s="162"/>
      <c r="N2" s="163" t="s">
        <v>19</v>
      </c>
      <c r="O2" s="161"/>
      <c r="P2" s="161"/>
      <c r="Q2" s="162"/>
    </row>
    <row r="3" spans="1:17" ht="15" thickTop="1" thickBot="1" x14ac:dyDescent="0.6">
      <c r="A3" s="105"/>
      <c r="B3" s="15" t="s">
        <v>5</v>
      </c>
      <c r="C3" s="3" t="s">
        <v>2</v>
      </c>
      <c r="D3" s="18" t="s">
        <v>3</v>
      </c>
      <c r="E3" s="5" t="s">
        <v>4</v>
      </c>
      <c r="F3" s="16" t="s">
        <v>5</v>
      </c>
      <c r="G3" s="19" t="s">
        <v>2</v>
      </c>
      <c r="H3" s="4" t="s">
        <v>3</v>
      </c>
      <c r="I3" s="17" t="s">
        <v>4</v>
      </c>
      <c r="J3" s="2" t="s">
        <v>5</v>
      </c>
      <c r="K3" s="3" t="s">
        <v>2</v>
      </c>
      <c r="L3" s="18" t="s">
        <v>3</v>
      </c>
      <c r="M3" s="17" t="s">
        <v>4</v>
      </c>
      <c r="N3" s="2" t="s">
        <v>5</v>
      </c>
      <c r="O3" s="3" t="s">
        <v>2</v>
      </c>
      <c r="P3" s="4" t="s">
        <v>3</v>
      </c>
      <c r="Q3" s="5" t="s">
        <v>4</v>
      </c>
    </row>
    <row r="4" spans="1:17" ht="15" thickTop="1" thickBot="1" x14ac:dyDescent="0.6">
      <c r="A4" s="41">
        <v>1</v>
      </c>
      <c r="B4" s="42" t="s">
        <v>48</v>
      </c>
      <c r="C4" s="13" t="s">
        <v>49</v>
      </c>
      <c r="D4" s="43" t="s">
        <v>50</v>
      </c>
      <c r="E4" s="27" t="s">
        <v>28</v>
      </c>
      <c r="F4" s="12" t="s">
        <v>43</v>
      </c>
      <c r="G4" s="14" t="s">
        <v>44</v>
      </c>
      <c r="H4" s="13" t="s">
        <v>28</v>
      </c>
      <c r="I4" s="51" t="s">
        <v>23</v>
      </c>
      <c r="J4" s="55" t="s">
        <v>40</v>
      </c>
      <c r="K4" s="13" t="s">
        <v>41</v>
      </c>
      <c r="L4" s="43" t="s">
        <v>23</v>
      </c>
      <c r="M4" s="31" t="s">
        <v>28</v>
      </c>
      <c r="N4" s="12" t="s">
        <v>45</v>
      </c>
      <c r="O4" s="13" t="s">
        <v>46</v>
      </c>
      <c r="P4" s="42" t="s">
        <v>47</v>
      </c>
      <c r="Q4" s="13" t="s">
        <v>28</v>
      </c>
    </row>
    <row r="5" spans="1:17" ht="15" thickTop="1" thickBot="1" x14ac:dyDescent="0.6">
      <c r="A5" s="41">
        <v>2</v>
      </c>
      <c r="B5" s="45" t="s">
        <v>55</v>
      </c>
      <c r="C5" s="6" t="s">
        <v>56</v>
      </c>
      <c r="D5" s="6" t="s">
        <v>57</v>
      </c>
      <c r="E5" s="28" t="s">
        <v>28</v>
      </c>
      <c r="F5" s="7" t="s">
        <v>58</v>
      </c>
      <c r="G5" s="6" t="s">
        <v>59</v>
      </c>
      <c r="H5" s="6" t="s">
        <v>35</v>
      </c>
      <c r="I5" s="28" t="s">
        <v>28</v>
      </c>
      <c r="J5" s="7" t="s">
        <v>60</v>
      </c>
      <c r="K5" s="6" t="s">
        <v>61</v>
      </c>
      <c r="L5" s="6" t="s">
        <v>35</v>
      </c>
      <c r="M5" s="28" t="s">
        <v>53</v>
      </c>
      <c r="N5" s="7" t="s">
        <v>62</v>
      </c>
      <c r="O5" s="6" t="s">
        <v>63</v>
      </c>
      <c r="P5" s="45" t="s">
        <v>47</v>
      </c>
      <c r="Q5" s="6" t="s">
        <v>28</v>
      </c>
    </row>
    <row r="6" spans="1:17" ht="15" thickTop="1" thickBot="1" x14ac:dyDescent="0.6">
      <c r="A6" s="41">
        <v>3</v>
      </c>
      <c r="B6" s="6" t="s">
        <v>75</v>
      </c>
      <c r="C6" s="45" t="s">
        <v>27</v>
      </c>
      <c r="D6" s="6" t="s">
        <v>28</v>
      </c>
      <c r="E6" s="28" t="s">
        <v>28</v>
      </c>
      <c r="F6" s="52" t="s">
        <v>76</v>
      </c>
      <c r="G6" s="6" t="s">
        <v>57</v>
      </c>
      <c r="H6" s="6" t="s">
        <v>28</v>
      </c>
      <c r="I6" s="30" t="s">
        <v>28</v>
      </c>
      <c r="J6" s="8" t="s">
        <v>77</v>
      </c>
      <c r="K6" s="6" t="s">
        <v>47</v>
      </c>
      <c r="L6" s="6" t="s">
        <v>28</v>
      </c>
      <c r="M6" s="30" t="s">
        <v>57</v>
      </c>
      <c r="N6" s="8" t="s">
        <v>78</v>
      </c>
      <c r="O6" s="6" t="s">
        <v>28</v>
      </c>
      <c r="P6" s="6" t="s">
        <v>57</v>
      </c>
      <c r="Q6" s="6" t="s">
        <v>57</v>
      </c>
    </row>
    <row r="7" spans="1:17" ht="15" thickTop="1" thickBot="1" x14ac:dyDescent="0.6">
      <c r="A7" s="41">
        <v>4</v>
      </c>
      <c r="B7" s="6" t="s">
        <v>87</v>
      </c>
      <c r="C7" s="45" t="s">
        <v>23</v>
      </c>
      <c r="D7" s="6" t="s">
        <v>57</v>
      </c>
      <c r="E7" s="49" t="s">
        <v>50</v>
      </c>
      <c r="F7" s="8" t="s">
        <v>88</v>
      </c>
      <c r="G7" s="6" t="s">
        <v>89</v>
      </c>
      <c r="H7" s="6" t="s">
        <v>28</v>
      </c>
      <c r="I7" s="28" t="s">
        <v>57</v>
      </c>
      <c r="J7" s="7" t="s">
        <v>90</v>
      </c>
      <c r="K7" s="6" t="s">
        <v>91</v>
      </c>
      <c r="L7" s="6" t="s">
        <v>57</v>
      </c>
      <c r="M7" s="30" t="s">
        <v>35</v>
      </c>
      <c r="N7" s="8" t="s">
        <v>92</v>
      </c>
      <c r="O7" s="6" t="s">
        <v>35</v>
      </c>
      <c r="P7" s="6" t="s">
        <v>57</v>
      </c>
      <c r="Q7" s="6" t="s">
        <v>28</v>
      </c>
    </row>
    <row r="8" spans="1:17" ht="15" thickTop="1" thickBot="1" x14ac:dyDescent="0.6">
      <c r="A8" s="41">
        <v>5</v>
      </c>
      <c r="B8" s="6" t="s">
        <v>102</v>
      </c>
      <c r="C8" s="6" t="s">
        <v>103</v>
      </c>
      <c r="D8" s="6" t="s">
        <v>104</v>
      </c>
      <c r="E8" s="28" t="s">
        <v>57</v>
      </c>
      <c r="F8" s="7" t="s">
        <v>105</v>
      </c>
      <c r="G8" s="6" t="s">
        <v>106</v>
      </c>
      <c r="H8" s="6" t="s">
        <v>104</v>
      </c>
      <c r="I8" s="30" t="s">
        <v>28</v>
      </c>
      <c r="J8" s="53" t="s">
        <v>107</v>
      </c>
      <c r="K8" s="6" t="s">
        <v>108</v>
      </c>
      <c r="L8" s="6" t="s">
        <v>35</v>
      </c>
      <c r="M8" s="28" t="s">
        <v>37</v>
      </c>
      <c r="N8" s="7" t="s">
        <v>109</v>
      </c>
      <c r="O8" s="6" t="s">
        <v>110</v>
      </c>
      <c r="P8" s="45" t="s">
        <v>23</v>
      </c>
      <c r="Q8" s="6" t="s">
        <v>28</v>
      </c>
    </row>
    <row r="9" spans="1:17" ht="15" thickTop="1" thickBot="1" x14ac:dyDescent="0.6">
      <c r="A9" s="41">
        <v>6</v>
      </c>
      <c r="B9" s="6" t="s">
        <v>124</v>
      </c>
      <c r="C9" s="6" t="s">
        <v>125</v>
      </c>
      <c r="D9" s="6" t="s">
        <v>28</v>
      </c>
      <c r="E9" s="30" t="s">
        <v>126</v>
      </c>
      <c r="F9" s="8" t="s">
        <v>127</v>
      </c>
      <c r="G9" s="6" t="s">
        <v>39</v>
      </c>
      <c r="H9" s="6" t="s">
        <v>28</v>
      </c>
      <c r="I9" s="30" t="s">
        <v>104</v>
      </c>
      <c r="J9" s="8" t="s">
        <v>128</v>
      </c>
      <c r="K9" s="6" t="s">
        <v>129</v>
      </c>
      <c r="L9" s="6" t="s">
        <v>57</v>
      </c>
      <c r="M9" s="28" t="s">
        <v>28</v>
      </c>
      <c r="N9" s="7" t="s">
        <v>130</v>
      </c>
      <c r="O9" s="6" t="s">
        <v>131</v>
      </c>
      <c r="P9" s="6" t="s">
        <v>28</v>
      </c>
      <c r="Q9" s="6" t="s">
        <v>35</v>
      </c>
    </row>
    <row r="10" spans="1:17" ht="15" thickTop="1" thickBot="1" x14ac:dyDescent="0.6">
      <c r="A10" s="41">
        <v>7</v>
      </c>
      <c r="B10" s="45" t="s">
        <v>144</v>
      </c>
      <c r="C10" s="6" t="s">
        <v>145</v>
      </c>
      <c r="D10" s="6" t="s">
        <v>35</v>
      </c>
      <c r="E10" s="50" t="s">
        <v>146</v>
      </c>
      <c r="F10" s="52" t="s">
        <v>147</v>
      </c>
      <c r="G10" s="45" t="s">
        <v>148</v>
      </c>
      <c r="H10" s="6" t="s">
        <v>50</v>
      </c>
      <c r="I10" s="28" t="s">
        <v>149</v>
      </c>
      <c r="J10" s="52" t="s">
        <v>150</v>
      </c>
      <c r="K10" s="6" t="s">
        <v>151</v>
      </c>
      <c r="L10" s="6" t="s">
        <v>152</v>
      </c>
      <c r="M10" s="28" t="s">
        <v>28</v>
      </c>
      <c r="N10" s="7" t="s">
        <v>49</v>
      </c>
      <c r="O10" s="6" t="s">
        <v>153</v>
      </c>
      <c r="P10" s="6" t="s">
        <v>104</v>
      </c>
      <c r="Q10" s="6" t="s">
        <v>57</v>
      </c>
    </row>
    <row r="11" spans="1:17" ht="15" thickTop="1" thickBot="1" x14ac:dyDescent="0.6">
      <c r="A11" s="41">
        <v>8</v>
      </c>
      <c r="B11" s="45" t="s">
        <v>168</v>
      </c>
      <c r="C11" s="45" t="s">
        <v>169</v>
      </c>
      <c r="D11" s="45" t="s">
        <v>23</v>
      </c>
      <c r="E11" s="28" t="s">
        <v>28</v>
      </c>
      <c r="F11" s="52" t="s">
        <v>170</v>
      </c>
      <c r="G11" s="45" t="s">
        <v>171</v>
      </c>
      <c r="H11" s="6" t="s">
        <v>28</v>
      </c>
      <c r="I11" s="28" t="s">
        <v>57</v>
      </c>
      <c r="J11" s="52" t="s">
        <v>172</v>
      </c>
      <c r="K11" s="45" t="s">
        <v>173</v>
      </c>
      <c r="L11" s="45" t="s">
        <v>23</v>
      </c>
      <c r="M11" s="28" t="s">
        <v>28</v>
      </c>
      <c r="N11" s="7" t="s">
        <v>174</v>
      </c>
      <c r="O11" s="6" t="s">
        <v>39</v>
      </c>
      <c r="P11" s="45" t="s">
        <v>47</v>
      </c>
      <c r="Q11" s="6" t="s">
        <v>28</v>
      </c>
    </row>
    <row r="12" spans="1:17" ht="15" thickTop="1" thickBot="1" x14ac:dyDescent="0.6">
      <c r="A12" s="41">
        <v>9</v>
      </c>
      <c r="B12" s="45" t="s">
        <v>184</v>
      </c>
      <c r="C12" s="6" t="s">
        <v>57</v>
      </c>
      <c r="D12" s="6" t="s">
        <v>57</v>
      </c>
      <c r="E12" s="30" t="s">
        <v>28</v>
      </c>
      <c r="F12" s="8" t="s">
        <v>186</v>
      </c>
      <c r="G12" s="6" t="s">
        <v>185</v>
      </c>
      <c r="H12" s="45" t="s">
        <v>23</v>
      </c>
      <c r="I12" s="28" t="s">
        <v>57</v>
      </c>
      <c r="J12" s="52" t="s">
        <v>187</v>
      </c>
      <c r="K12" s="45" t="s">
        <v>188</v>
      </c>
      <c r="L12" s="6" t="s">
        <v>28</v>
      </c>
      <c r="M12" s="28" t="s">
        <v>28</v>
      </c>
      <c r="N12" s="7" t="s">
        <v>189</v>
      </c>
      <c r="O12" s="6" t="s">
        <v>190</v>
      </c>
      <c r="P12" s="6" t="s">
        <v>28</v>
      </c>
      <c r="Q12" s="6" t="s">
        <v>57</v>
      </c>
    </row>
    <row r="13" spans="1:17" ht="15" thickTop="1" thickBot="1" x14ac:dyDescent="0.6">
      <c r="A13" s="41">
        <v>10</v>
      </c>
      <c r="B13" s="45" t="s">
        <v>146</v>
      </c>
      <c r="C13" s="45" t="s">
        <v>202</v>
      </c>
      <c r="D13" s="45" t="s">
        <v>23</v>
      </c>
      <c r="E13" s="50" t="s">
        <v>203</v>
      </c>
      <c r="F13" s="7" t="s">
        <v>204</v>
      </c>
      <c r="G13" s="6" t="s">
        <v>205</v>
      </c>
      <c r="H13" s="6" t="s">
        <v>28</v>
      </c>
      <c r="I13" s="50" t="s">
        <v>206</v>
      </c>
      <c r="J13" s="52" t="s">
        <v>207</v>
      </c>
      <c r="K13" s="6" t="s">
        <v>208</v>
      </c>
      <c r="L13" s="45" t="s">
        <v>209</v>
      </c>
      <c r="M13" s="28" t="s">
        <v>28</v>
      </c>
      <c r="N13" s="7" t="s">
        <v>42</v>
      </c>
      <c r="O13" s="6" t="s">
        <v>210</v>
      </c>
      <c r="P13" s="6" t="s">
        <v>57</v>
      </c>
      <c r="Q13" s="6" t="s">
        <v>28</v>
      </c>
    </row>
    <row r="14" spans="1:17" ht="15" thickTop="1" thickBot="1" x14ac:dyDescent="0.6">
      <c r="A14" s="41">
        <v>11</v>
      </c>
      <c r="B14" s="45" t="s">
        <v>221</v>
      </c>
      <c r="C14" s="45" t="s">
        <v>23</v>
      </c>
      <c r="D14" s="6" t="s">
        <v>28</v>
      </c>
      <c r="E14" s="30" t="s">
        <v>28</v>
      </c>
      <c r="F14" s="8" t="s">
        <v>126</v>
      </c>
      <c r="G14" s="45" t="s">
        <v>161</v>
      </c>
      <c r="H14" s="6" t="s">
        <v>28</v>
      </c>
      <c r="I14" s="30" t="s">
        <v>28</v>
      </c>
      <c r="J14" s="8" t="s">
        <v>222</v>
      </c>
      <c r="K14" s="6" t="s">
        <v>57</v>
      </c>
      <c r="L14" s="6" t="s">
        <v>28</v>
      </c>
      <c r="M14" s="28" t="s">
        <v>28</v>
      </c>
      <c r="N14" s="52" t="s">
        <v>161</v>
      </c>
      <c r="O14" s="6" t="s">
        <v>28</v>
      </c>
      <c r="P14" s="6" t="s">
        <v>28</v>
      </c>
      <c r="Q14" s="6" t="s">
        <v>28</v>
      </c>
    </row>
    <row r="15" spans="1:17" ht="15" thickTop="1" thickBot="1" x14ac:dyDescent="0.6">
      <c r="A15" s="41">
        <v>12</v>
      </c>
      <c r="B15" s="6" t="s">
        <v>226</v>
      </c>
      <c r="C15" s="6" t="s">
        <v>66</v>
      </c>
      <c r="D15" s="6" t="s">
        <v>57</v>
      </c>
      <c r="E15" s="30" t="s">
        <v>28</v>
      </c>
      <c r="F15" s="53" t="s">
        <v>180</v>
      </c>
      <c r="G15" s="6" t="s">
        <v>139</v>
      </c>
      <c r="H15" s="6" t="s">
        <v>39</v>
      </c>
      <c r="I15" s="30" t="s">
        <v>28</v>
      </c>
      <c r="J15" s="53" t="s">
        <v>227</v>
      </c>
      <c r="K15" s="45" t="s">
        <v>228</v>
      </c>
      <c r="L15" s="45" t="s">
        <v>23</v>
      </c>
      <c r="M15" s="30" t="s">
        <v>28</v>
      </c>
      <c r="N15" s="8" t="s">
        <v>100</v>
      </c>
      <c r="O15" s="6" t="s">
        <v>229</v>
      </c>
      <c r="P15" s="6" t="s">
        <v>28</v>
      </c>
      <c r="Q15" s="6" t="s">
        <v>28</v>
      </c>
    </row>
    <row r="16" spans="1:17" ht="15" thickTop="1" thickBot="1" x14ac:dyDescent="0.6">
      <c r="A16" s="41">
        <v>13</v>
      </c>
      <c r="B16" s="6" t="s">
        <v>234</v>
      </c>
      <c r="C16" s="45" t="s">
        <v>23</v>
      </c>
      <c r="D16" s="6" t="s">
        <v>28</v>
      </c>
      <c r="E16" s="28" t="s">
        <v>28</v>
      </c>
      <c r="F16" s="7" t="s">
        <v>235</v>
      </c>
      <c r="G16" s="6" t="s">
        <v>35</v>
      </c>
      <c r="H16" s="6" t="s">
        <v>57</v>
      </c>
      <c r="I16" s="30" t="s">
        <v>57</v>
      </c>
      <c r="J16" s="53" t="s">
        <v>76</v>
      </c>
      <c r="K16" s="6" t="s">
        <v>236</v>
      </c>
      <c r="L16" s="6" t="s">
        <v>28</v>
      </c>
      <c r="M16" s="28" t="s">
        <v>28</v>
      </c>
      <c r="N16" s="7" t="s">
        <v>222</v>
      </c>
      <c r="O16" s="6" t="s">
        <v>237</v>
      </c>
      <c r="P16" s="6" t="s">
        <v>28</v>
      </c>
      <c r="Q16" s="6" t="s">
        <v>28</v>
      </c>
    </row>
    <row r="17" spans="1:17" ht="15" thickTop="1" thickBot="1" x14ac:dyDescent="0.6">
      <c r="A17" s="41">
        <v>14</v>
      </c>
      <c r="B17" s="45" t="s">
        <v>243</v>
      </c>
      <c r="C17" s="6" t="s">
        <v>78</v>
      </c>
      <c r="D17" s="6" t="s">
        <v>57</v>
      </c>
      <c r="E17" s="28" t="s">
        <v>28</v>
      </c>
      <c r="F17" s="52" t="s">
        <v>243</v>
      </c>
      <c r="G17" s="6" t="s">
        <v>126</v>
      </c>
      <c r="H17" s="45" t="s">
        <v>23</v>
      </c>
      <c r="I17" s="28" t="s">
        <v>28</v>
      </c>
      <c r="J17" s="52" t="s">
        <v>244</v>
      </c>
      <c r="K17" s="6" t="s">
        <v>245</v>
      </c>
      <c r="L17" s="6" t="s">
        <v>23</v>
      </c>
      <c r="M17" s="28" t="s">
        <v>28</v>
      </c>
      <c r="N17" s="52" t="s">
        <v>246</v>
      </c>
      <c r="O17" s="6" t="s">
        <v>247</v>
      </c>
      <c r="P17" s="6" t="s">
        <v>28</v>
      </c>
      <c r="Q17" s="6" t="s">
        <v>28</v>
      </c>
    </row>
    <row r="18" spans="1:17" ht="15" thickTop="1" thickBot="1" x14ac:dyDescent="0.6">
      <c r="A18" s="41">
        <v>15</v>
      </c>
      <c r="B18" s="10" t="s">
        <v>138</v>
      </c>
      <c r="C18" s="10" t="s">
        <v>257</v>
      </c>
      <c r="D18" s="10" t="s">
        <v>28</v>
      </c>
      <c r="E18" s="29" t="s">
        <v>28</v>
      </c>
      <c r="F18" s="7" t="s">
        <v>258</v>
      </c>
      <c r="G18" s="10" t="s">
        <v>259</v>
      </c>
      <c r="H18" s="10" t="s">
        <v>57</v>
      </c>
      <c r="I18" s="30" t="s">
        <v>57</v>
      </c>
      <c r="J18" s="26" t="s">
        <v>261</v>
      </c>
      <c r="K18" s="54" t="s">
        <v>262</v>
      </c>
      <c r="L18" s="10" t="s">
        <v>86</v>
      </c>
      <c r="M18" s="29" t="s">
        <v>57</v>
      </c>
      <c r="N18" s="7" t="s">
        <v>263</v>
      </c>
      <c r="O18" s="10" t="s">
        <v>104</v>
      </c>
      <c r="P18" s="10" t="s">
        <v>104</v>
      </c>
      <c r="Q18" s="10" t="s">
        <v>28</v>
      </c>
    </row>
    <row r="19" spans="1:17" ht="15" thickTop="1" thickBot="1" x14ac:dyDescent="0.6">
      <c r="A19" s="41">
        <v>16</v>
      </c>
      <c r="B19" s="45" t="s">
        <v>161</v>
      </c>
      <c r="C19" s="6" t="s">
        <v>66</v>
      </c>
      <c r="D19" s="6" t="s">
        <v>28</v>
      </c>
      <c r="E19" s="28" t="s">
        <v>28</v>
      </c>
      <c r="F19" s="52" t="s">
        <v>246</v>
      </c>
      <c r="G19" s="6" t="s">
        <v>35</v>
      </c>
      <c r="H19" s="6" t="s">
        <v>28</v>
      </c>
      <c r="I19" s="28" t="s">
        <v>28</v>
      </c>
      <c r="J19" s="7" t="s">
        <v>269</v>
      </c>
      <c r="K19" s="6" t="s">
        <v>57</v>
      </c>
      <c r="L19" s="6" t="s">
        <v>28</v>
      </c>
      <c r="M19" s="28" t="s">
        <v>28</v>
      </c>
      <c r="N19" s="7" t="s">
        <v>37</v>
      </c>
      <c r="O19" s="6" t="s">
        <v>57</v>
      </c>
      <c r="P19" s="6" t="s">
        <v>57</v>
      </c>
      <c r="Q19" s="6" t="s">
        <v>28</v>
      </c>
    </row>
    <row r="20" spans="1:17" ht="15" thickTop="1" thickBot="1" x14ac:dyDescent="0.6">
      <c r="A20" s="41">
        <v>17</v>
      </c>
      <c r="B20" s="6" t="s">
        <v>272</v>
      </c>
      <c r="C20" s="6" t="s">
        <v>42</v>
      </c>
      <c r="D20" s="6" t="s">
        <v>28</v>
      </c>
      <c r="E20" s="30" t="s">
        <v>28</v>
      </c>
      <c r="F20" s="8" t="s">
        <v>273</v>
      </c>
      <c r="G20" s="6" t="s">
        <v>131</v>
      </c>
      <c r="H20" s="6" t="s">
        <v>57</v>
      </c>
      <c r="I20" s="30" t="s">
        <v>28</v>
      </c>
      <c r="J20" s="53" t="s">
        <v>58</v>
      </c>
      <c r="K20" s="6" t="s">
        <v>78</v>
      </c>
      <c r="L20" s="6" t="s">
        <v>57</v>
      </c>
      <c r="M20" s="28" t="s">
        <v>28</v>
      </c>
      <c r="N20" s="7" t="s">
        <v>274</v>
      </c>
      <c r="O20" s="6" t="s">
        <v>123</v>
      </c>
      <c r="P20" s="45" t="s">
        <v>23</v>
      </c>
      <c r="Q20" s="6" t="s">
        <v>28</v>
      </c>
    </row>
    <row r="21" spans="1:17" ht="15" thickTop="1" thickBot="1" x14ac:dyDescent="0.6">
      <c r="A21" s="41">
        <v>18</v>
      </c>
      <c r="B21" s="45" t="s">
        <v>231</v>
      </c>
      <c r="C21" s="6" t="s">
        <v>28</v>
      </c>
      <c r="D21" s="6" t="s">
        <v>28</v>
      </c>
      <c r="E21" s="30" t="s">
        <v>28</v>
      </c>
      <c r="F21" s="53" t="s">
        <v>279</v>
      </c>
      <c r="G21" s="6" t="s">
        <v>28</v>
      </c>
      <c r="H21" s="6" t="s">
        <v>28</v>
      </c>
      <c r="I21" s="30" t="s">
        <v>28</v>
      </c>
      <c r="J21" s="8" t="s">
        <v>280</v>
      </c>
      <c r="K21" s="45" t="s">
        <v>23</v>
      </c>
      <c r="L21" s="6" t="s">
        <v>28</v>
      </c>
      <c r="M21" s="28" t="s">
        <v>28</v>
      </c>
      <c r="N21" s="7" t="s">
        <v>281</v>
      </c>
      <c r="O21" s="6" t="s">
        <v>57</v>
      </c>
      <c r="P21" s="6" t="s">
        <v>28</v>
      </c>
      <c r="Q21" s="6" t="s">
        <v>57</v>
      </c>
    </row>
    <row r="22" spans="1:17" ht="15" thickTop="1" thickBot="1" x14ac:dyDescent="0.6">
      <c r="A22" s="41">
        <v>19</v>
      </c>
      <c r="B22" s="45" t="s">
        <v>287</v>
      </c>
      <c r="C22" s="45" t="s">
        <v>23</v>
      </c>
      <c r="D22" s="6" t="s">
        <v>28</v>
      </c>
      <c r="E22" s="49" t="s">
        <v>50</v>
      </c>
      <c r="F22" s="8" t="s">
        <v>288</v>
      </c>
      <c r="G22" s="45" t="s">
        <v>231</v>
      </c>
      <c r="H22" s="6" t="s">
        <v>28</v>
      </c>
      <c r="I22" s="50" t="s">
        <v>47</v>
      </c>
      <c r="J22" s="52" t="s">
        <v>262</v>
      </c>
      <c r="K22" s="6" t="s">
        <v>126</v>
      </c>
      <c r="L22" s="6" t="s">
        <v>28</v>
      </c>
      <c r="M22" s="30" t="s">
        <v>57</v>
      </c>
      <c r="N22" s="53" t="s">
        <v>289</v>
      </c>
      <c r="O22" s="6" t="s">
        <v>46</v>
      </c>
      <c r="P22" s="6" t="s">
        <v>28</v>
      </c>
      <c r="Q22" s="6" t="s">
        <v>28</v>
      </c>
    </row>
    <row r="23" spans="1:17" ht="14.7" thickTop="1" x14ac:dyDescent="0.55000000000000004">
      <c r="A23" s="41">
        <v>20</v>
      </c>
      <c r="B23" s="45" t="s">
        <v>262</v>
      </c>
      <c r="C23" s="45" t="s">
        <v>180</v>
      </c>
      <c r="D23" s="6" t="s">
        <v>28</v>
      </c>
      <c r="E23" s="28" t="s">
        <v>28</v>
      </c>
      <c r="F23" s="7" t="s">
        <v>96</v>
      </c>
      <c r="G23" s="6" t="s">
        <v>66</v>
      </c>
      <c r="H23" s="6" t="s">
        <v>28</v>
      </c>
      <c r="I23" s="28" t="s">
        <v>28</v>
      </c>
      <c r="J23" s="52" t="s">
        <v>115</v>
      </c>
      <c r="K23" s="6" t="s">
        <v>57</v>
      </c>
      <c r="L23" s="6" t="s">
        <v>28</v>
      </c>
      <c r="M23" s="28" t="s">
        <v>28</v>
      </c>
      <c r="N23" s="52" t="s">
        <v>293</v>
      </c>
      <c r="O23" s="45" t="s">
        <v>47</v>
      </c>
      <c r="P23" s="6" t="s">
        <v>28</v>
      </c>
      <c r="Q23" s="6" t="s">
        <v>28</v>
      </c>
    </row>
  </sheetData>
  <mergeCells count="6">
    <mergeCell ref="A1:A3"/>
    <mergeCell ref="B1:Q1"/>
    <mergeCell ref="B2:E2"/>
    <mergeCell ref="F2:I2"/>
    <mergeCell ref="J2:M2"/>
    <mergeCell ref="N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D84E-6FD5-45A4-942E-F12F02A0E14A}">
  <dimension ref="A1:U23"/>
  <sheetViews>
    <sheetView zoomScale="60" zoomScaleNormal="60" workbookViewId="0">
      <selection activeCell="C25" sqref="C25"/>
    </sheetView>
  </sheetViews>
  <sheetFormatPr baseColWidth="10" defaultRowHeight="14.4" x14ac:dyDescent="0.55000000000000004"/>
  <cols>
    <col min="1" max="1" width="14.734375" bestFit="1" customWidth="1"/>
    <col min="2" max="2" width="15.1015625" bestFit="1" customWidth="1"/>
    <col min="3" max="3" width="15.578125" bestFit="1" customWidth="1"/>
    <col min="4" max="4" width="13.47265625" bestFit="1" customWidth="1"/>
    <col min="5" max="5" width="14" bestFit="1" customWidth="1"/>
    <col min="6" max="7" width="15.578125" bestFit="1" customWidth="1"/>
    <col min="8" max="8" width="14.1015625" bestFit="1" customWidth="1"/>
    <col min="9" max="9" width="14" bestFit="1" customWidth="1"/>
    <col min="10" max="10" width="14.62890625" bestFit="1" customWidth="1"/>
    <col min="11" max="11" width="14.1015625" bestFit="1" customWidth="1"/>
    <col min="12" max="12" width="13.47265625" bestFit="1" customWidth="1"/>
    <col min="13" max="13" width="14" bestFit="1" customWidth="1"/>
    <col min="14" max="14" width="14.62890625" bestFit="1" customWidth="1"/>
    <col min="15" max="15" width="13.1015625" bestFit="1" customWidth="1"/>
    <col min="16" max="16" width="13.47265625" bestFit="1" customWidth="1"/>
    <col min="17" max="17" width="14" bestFit="1" customWidth="1"/>
    <col min="18" max="18" width="14.62890625" bestFit="1" customWidth="1"/>
    <col min="19" max="19" width="12.68359375" bestFit="1" customWidth="1"/>
    <col min="20" max="20" width="13.47265625" bestFit="1" customWidth="1"/>
    <col min="21" max="21" width="14" bestFit="1" customWidth="1"/>
  </cols>
  <sheetData>
    <row r="1" spans="1:21" ht="15" thickTop="1" thickBot="1" x14ac:dyDescent="0.6">
      <c r="A1" s="103" t="s">
        <v>0</v>
      </c>
      <c r="B1" s="158" t="s">
        <v>298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ht="15" thickTop="1" thickBot="1" x14ac:dyDescent="0.6">
      <c r="A2" s="104"/>
      <c r="B2" s="164">
        <v>1</v>
      </c>
      <c r="C2" s="165"/>
      <c r="D2" s="165"/>
      <c r="E2" s="166"/>
      <c r="F2" s="164">
        <v>2</v>
      </c>
      <c r="G2" s="165"/>
      <c r="H2" s="165"/>
      <c r="I2" s="166"/>
      <c r="J2" s="164">
        <v>3</v>
      </c>
      <c r="K2" s="165"/>
      <c r="L2" s="165"/>
      <c r="M2" s="166"/>
      <c r="N2" s="164">
        <v>4</v>
      </c>
      <c r="O2" s="165"/>
      <c r="P2" s="165"/>
      <c r="Q2" s="166"/>
      <c r="R2" s="164">
        <v>5</v>
      </c>
      <c r="S2" s="165"/>
      <c r="T2" s="165"/>
      <c r="U2" s="166"/>
    </row>
    <row r="3" spans="1:21" ht="15" thickTop="1" thickBot="1" x14ac:dyDescent="0.6">
      <c r="A3" s="105"/>
      <c r="B3" s="15" t="s">
        <v>5</v>
      </c>
      <c r="C3" s="3" t="s">
        <v>2</v>
      </c>
      <c r="D3" s="4" t="s">
        <v>3</v>
      </c>
      <c r="E3" s="5" t="s">
        <v>4</v>
      </c>
      <c r="F3" s="15" t="s">
        <v>5</v>
      </c>
      <c r="G3" s="3" t="s">
        <v>2</v>
      </c>
      <c r="H3" s="4" t="s">
        <v>3</v>
      </c>
      <c r="I3" s="5" t="s">
        <v>4</v>
      </c>
      <c r="J3" s="16" t="s">
        <v>5</v>
      </c>
      <c r="K3" s="35" t="s">
        <v>2</v>
      </c>
      <c r="L3" s="36" t="s">
        <v>3</v>
      </c>
      <c r="M3" s="37" t="s">
        <v>4</v>
      </c>
      <c r="N3" s="15" t="s">
        <v>5</v>
      </c>
      <c r="O3" s="3" t="s">
        <v>2</v>
      </c>
      <c r="P3" s="4" t="s">
        <v>3</v>
      </c>
      <c r="Q3" s="5" t="s">
        <v>4</v>
      </c>
      <c r="R3" s="15" t="s">
        <v>5</v>
      </c>
      <c r="S3" s="3" t="s">
        <v>2</v>
      </c>
      <c r="T3" s="4" t="s">
        <v>3</v>
      </c>
      <c r="U3" s="5" t="s">
        <v>4</v>
      </c>
    </row>
    <row r="4" spans="1:21" ht="15" thickTop="1" thickBot="1" x14ac:dyDescent="0.6">
      <c r="A4" s="41">
        <v>1</v>
      </c>
      <c r="B4" s="42" t="s">
        <v>29</v>
      </c>
      <c r="C4" s="42" t="s">
        <v>26</v>
      </c>
      <c r="D4" s="42" t="s">
        <v>27</v>
      </c>
      <c r="E4" s="27" t="s">
        <v>28</v>
      </c>
      <c r="F4" s="55" t="s">
        <v>30</v>
      </c>
      <c r="G4" s="13" t="s">
        <v>31</v>
      </c>
      <c r="H4" s="42" t="s">
        <v>32</v>
      </c>
      <c r="I4" s="56" t="s">
        <v>23</v>
      </c>
      <c r="J4" s="57" t="s">
        <v>33</v>
      </c>
      <c r="K4" s="13" t="s">
        <v>34</v>
      </c>
      <c r="L4" s="13" t="s">
        <v>35</v>
      </c>
      <c r="M4" s="27" t="s">
        <v>28</v>
      </c>
      <c r="N4" s="12" t="s">
        <v>36</v>
      </c>
      <c r="O4" s="13" t="s">
        <v>37</v>
      </c>
      <c r="P4" s="42" t="s">
        <v>23</v>
      </c>
      <c r="Q4" s="32" t="s">
        <v>28</v>
      </c>
      <c r="R4" s="25" t="s">
        <v>38</v>
      </c>
      <c r="S4" s="13" t="s">
        <v>39</v>
      </c>
      <c r="T4" s="13" t="s">
        <v>28</v>
      </c>
      <c r="U4" s="13" t="s">
        <v>28</v>
      </c>
    </row>
    <row r="5" spans="1:21" ht="15" thickTop="1" thickBot="1" x14ac:dyDescent="0.6">
      <c r="A5" s="41">
        <v>2</v>
      </c>
      <c r="B5" s="6" t="s">
        <v>64</v>
      </c>
      <c r="C5" s="6" t="s">
        <v>65</v>
      </c>
      <c r="D5" s="6" t="s">
        <v>66</v>
      </c>
      <c r="E5" s="50" t="s">
        <v>50</v>
      </c>
      <c r="F5" s="7" t="s">
        <v>67</v>
      </c>
      <c r="G5" s="6" t="s">
        <v>68</v>
      </c>
      <c r="H5" s="6" t="s">
        <v>50</v>
      </c>
      <c r="I5" s="30" t="s">
        <v>28</v>
      </c>
      <c r="J5" s="8" t="s">
        <v>69</v>
      </c>
      <c r="K5" s="6" t="s">
        <v>70</v>
      </c>
      <c r="L5" s="6" t="s">
        <v>57</v>
      </c>
      <c r="M5" s="28" t="s">
        <v>57</v>
      </c>
      <c r="N5" s="7" t="s">
        <v>71</v>
      </c>
      <c r="O5" s="6" t="s">
        <v>72</v>
      </c>
      <c r="P5" s="6" t="s">
        <v>28</v>
      </c>
      <c r="Q5" s="30" t="s">
        <v>57</v>
      </c>
      <c r="R5" s="53" t="s">
        <v>50</v>
      </c>
      <c r="S5" s="6" t="s">
        <v>57</v>
      </c>
      <c r="T5" s="45" t="s">
        <v>50</v>
      </c>
      <c r="U5" s="6" t="s">
        <v>57</v>
      </c>
    </row>
    <row r="6" spans="1:21" ht="15" thickTop="1" thickBot="1" x14ac:dyDescent="0.6">
      <c r="A6" s="41">
        <v>3</v>
      </c>
      <c r="B6" s="45" t="s">
        <v>79</v>
      </c>
      <c r="C6" s="45" t="s">
        <v>50</v>
      </c>
      <c r="D6" s="6" t="s">
        <v>28</v>
      </c>
      <c r="E6" s="30" t="s">
        <v>57</v>
      </c>
      <c r="F6" s="53" t="s">
        <v>80</v>
      </c>
      <c r="G6" s="45" t="s">
        <v>23</v>
      </c>
      <c r="H6" s="6" t="s">
        <v>57</v>
      </c>
      <c r="I6" s="28" t="s">
        <v>28</v>
      </c>
      <c r="J6" s="7" t="s">
        <v>81</v>
      </c>
      <c r="K6" s="45" t="s">
        <v>47</v>
      </c>
      <c r="L6" s="6" t="s">
        <v>28</v>
      </c>
      <c r="M6" s="30" t="s">
        <v>28</v>
      </c>
      <c r="N6" s="8" t="s">
        <v>83</v>
      </c>
      <c r="O6" s="6" t="s">
        <v>28</v>
      </c>
      <c r="P6" s="6" t="s">
        <v>28</v>
      </c>
      <c r="Q6" s="30" t="s">
        <v>28</v>
      </c>
      <c r="R6" s="8" t="s">
        <v>39</v>
      </c>
      <c r="S6" s="6" t="s">
        <v>28</v>
      </c>
      <c r="T6" s="6" t="s">
        <v>28</v>
      </c>
      <c r="U6" s="6" t="s">
        <v>28</v>
      </c>
    </row>
    <row r="7" spans="1:21" ht="15" thickTop="1" thickBot="1" x14ac:dyDescent="0.6">
      <c r="A7" s="41">
        <v>4</v>
      </c>
      <c r="B7" s="6" t="s">
        <v>93</v>
      </c>
      <c r="C7" s="6" t="s">
        <v>35</v>
      </c>
      <c r="D7" s="6" t="s">
        <v>28</v>
      </c>
      <c r="E7" s="49" t="s">
        <v>50</v>
      </c>
      <c r="F7" s="8" t="s">
        <v>94</v>
      </c>
      <c r="G7" s="6" t="s">
        <v>66</v>
      </c>
      <c r="H7" s="6" t="s">
        <v>28</v>
      </c>
      <c r="I7" s="28" t="s">
        <v>57</v>
      </c>
      <c r="J7" s="7" t="s">
        <v>95</v>
      </c>
      <c r="K7" s="6" t="s">
        <v>96</v>
      </c>
      <c r="L7" s="6" t="s">
        <v>66</v>
      </c>
      <c r="M7" s="30" t="s">
        <v>57</v>
      </c>
      <c r="N7" s="8" t="s">
        <v>96</v>
      </c>
      <c r="O7" s="6" t="s">
        <v>35</v>
      </c>
      <c r="P7" s="6" t="s">
        <v>28</v>
      </c>
      <c r="Q7" s="30" t="s">
        <v>28</v>
      </c>
      <c r="R7" s="8" t="s">
        <v>97</v>
      </c>
      <c r="S7" s="6" t="s">
        <v>57</v>
      </c>
      <c r="T7" s="6" t="s">
        <v>28</v>
      </c>
      <c r="U7" s="6" t="s">
        <v>28</v>
      </c>
    </row>
    <row r="8" spans="1:21" ht="15" thickTop="1" thickBot="1" x14ac:dyDescent="0.6">
      <c r="A8" s="41">
        <v>5</v>
      </c>
      <c r="B8" s="45" t="s">
        <v>111</v>
      </c>
      <c r="C8" s="6" t="s">
        <v>112</v>
      </c>
      <c r="D8" s="6" t="s">
        <v>35</v>
      </c>
      <c r="E8" s="30" t="s">
        <v>37</v>
      </c>
      <c r="F8" s="8" t="s">
        <v>113</v>
      </c>
      <c r="G8" s="6" t="s">
        <v>114</v>
      </c>
      <c r="H8" s="45" t="s">
        <v>32</v>
      </c>
      <c r="I8" s="28" t="s">
        <v>57</v>
      </c>
      <c r="J8" s="52" t="s">
        <v>115</v>
      </c>
      <c r="K8" s="6" t="s">
        <v>116</v>
      </c>
      <c r="L8" s="6" t="s">
        <v>35</v>
      </c>
      <c r="M8" s="28" t="s">
        <v>28</v>
      </c>
      <c r="N8" s="7" t="s">
        <v>117</v>
      </c>
      <c r="O8" s="6" t="s">
        <v>118</v>
      </c>
      <c r="P8" s="45" t="s">
        <v>23</v>
      </c>
      <c r="Q8" s="50" t="s">
        <v>119</v>
      </c>
      <c r="R8" s="7" t="s">
        <v>39</v>
      </c>
      <c r="S8" s="45" t="s">
        <v>120</v>
      </c>
      <c r="T8" s="6" t="s">
        <v>28</v>
      </c>
      <c r="U8" s="6" t="s">
        <v>28</v>
      </c>
    </row>
    <row r="9" spans="1:21" ht="15" thickTop="1" thickBot="1" x14ac:dyDescent="0.6">
      <c r="A9" s="41">
        <v>6</v>
      </c>
      <c r="B9" s="6" t="s">
        <v>132</v>
      </c>
      <c r="C9" s="6" t="s">
        <v>133</v>
      </c>
      <c r="D9" s="6" t="s">
        <v>57</v>
      </c>
      <c r="E9" s="50" t="s">
        <v>47</v>
      </c>
      <c r="F9" s="7" t="s">
        <v>134</v>
      </c>
      <c r="G9" s="6" t="s">
        <v>135</v>
      </c>
      <c r="H9" s="6" t="s">
        <v>28</v>
      </c>
      <c r="I9" s="28" t="s">
        <v>57</v>
      </c>
      <c r="J9" s="7" t="s">
        <v>136</v>
      </c>
      <c r="K9" s="6" t="s">
        <v>137</v>
      </c>
      <c r="L9" s="6" t="s">
        <v>28</v>
      </c>
      <c r="M9" s="28" t="s">
        <v>39</v>
      </c>
      <c r="N9" s="7" t="s">
        <v>138</v>
      </c>
      <c r="O9" s="6" t="s">
        <v>125</v>
      </c>
      <c r="P9" s="6" t="s">
        <v>28</v>
      </c>
      <c r="Q9" s="28" t="s">
        <v>66</v>
      </c>
      <c r="R9" s="7" t="s">
        <v>139</v>
      </c>
      <c r="S9" s="6" t="s">
        <v>57</v>
      </c>
      <c r="T9" s="6" t="s">
        <v>28</v>
      </c>
      <c r="U9" s="6" t="s">
        <v>28</v>
      </c>
    </row>
    <row r="10" spans="1:21" ht="15" thickTop="1" thickBot="1" x14ac:dyDescent="0.6">
      <c r="A10" s="41">
        <v>7</v>
      </c>
      <c r="B10" s="45" t="s">
        <v>154</v>
      </c>
      <c r="C10" s="6" t="s">
        <v>155</v>
      </c>
      <c r="D10" s="6" t="s">
        <v>35</v>
      </c>
      <c r="E10" s="49" t="s">
        <v>86</v>
      </c>
      <c r="F10" s="53" t="s">
        <v>156</v>
      </c>
      <c r="G10" s="6" t="s">
        <v>157</v>
      </c>
      <c r="H10" s="45" t="s">
        <v>158</v>
      </c>
      <c r="I10" s="30" t="s">
        <v>104</v>
      </c>
      <c r="J10" s="53" t="s">
        <v>159</v>
      </c>
      <c r="K10" s="45" t="s">
        <v>160</v>
      </c>
      <c r="L10" s="45" t="s">
        <v>161</v>
      </c>
      <c r="M10" s="50" t="s">
        <v>32</v>
      </c>
      <c r="N10" s="52" t="s">
        <v>162</v>
      </c>
      <c r="O10" s="6" t="s">
        <v>163</v>
      </c>
      <c r="P10" s="6" t="s">
        <v>72</v>
      </c>
      <c r="Q10" s="28" t="s">
        <v>53</v>
      </c>
      <c r="R10" s="7" t="s">
        <v>164</v>
      </c>
      <c r="S10" s="6" t="s">
        <v>125</v>
      </c>
      <c r="T10" s="6" t="s">
        <v>28</v>
      </c>
      <c r="U10" s="6" t="s">
        <v>28</v>
      </c>
    </row>
    <row r="11" spans="1:21" ht="15" thickTop="1" thickBot="1" x14ac:dyDescent="0.6">
      <c r="A11" s="41">
        <v>8</v>
      </c>
      <c r="B11" s="45" t="s">
        <v>175</v>
      </c>
      <c r="C11" s="45" t="s">
        <v>22</v>
      </c>
      <c r="D11" s="45" t="s">
        <v>23</v>
      </c>
      <c r="E11" s="28" t="s">
        <v>28</v>
      </c>
      <c r="F11" s="7" t="s">
        <v>176</v>
      </c>
      <c r="G11" s="6" t="s">
        <v>177</v>
      </c>
      <c r="H11" s="6" t="s">
        <v>23</v>
      </c>
      <c r="I11" s="30" t="s">
        <v>28</v>
      </c>
      <c r="J11" s="53" t="s">
        <v>178</v>
      </c>
      <c r="K11" s="6" t="s">
        <v>179</v>
      </c>
      <c r="L11" s="45" t="s">
        <v>50</v>
      </c>
      <c r="M11" s="28" t="s">
        <v>28</v>
      </c>
      <c r="N11" s="52" t="s">
        <v>180</v>
      </c>
      <c r="O11" s="45" t="s">
        <v>32</v>
      </c>
      <c r="P11" s="6" t="s">
        <v>28</v>
      </c>
      <c r="Q11" s="30" t="s">
        <v>57</v>
      </c>
      <c r="R11" s="53" t="s">
        <v>23</v>
      </c>
      <c r="S11" s="45" t="s">
        <v>23</v>
      </c>
      <c r="T11" s="45" t="s">
        <v>23</v>
      </c>
      <c r="U11" s="6" t="s">
        <v>28</v>
      </c>
    </row>
    <row r="12" spans="1:21" ht="15" thickTop="1" thickBot="1" x14ac:dyDescent="0.6">
      <c r="A12" s="41">
        <v>9</v>
      </c>
      <c r="B12" s="45" t="s">
        <v>191</v>
      </c>
      <c r="C12" s="45" t="s">
        <v>192</v>
      </c>
      <c r="D12" s="45" t="s">
        <v>23</v>
      </c>
      <c r="E12" s="30" t="s">
        <v>57</v>
      </c>
      <c r="F12" s="8" t="s">
        <v>193</v>
      </c>
      <c r="G12" s="6" t="s">
        <v>194</v>
      </c>
      <c r="H12" s="6" t="s">
        <v>28</v>
      </c>
      <c r="I12" s="28" t="s">
        <v>28</v>
      </c>
      <c r="J12" s="52" t="s">
        <v>195</v>
      </c>
      <c r="K12" s="45" t="s">
        <v>196</v>
      </c>
      <c r="L12" s="6" t="s">
        <v>57</v>
      </c>
      <c r="M12" s="28" t="s">
        <v>28</v>
      </c>
      <c r="N12" s="7" t="s">
        <v>49</v>
      </c>
      <c r="O12" s="6" t="s">
        <v>35</v>
      </c>
      <c r="P12" s="6" t="s">
        <v>28</v>
      </c>
      <c r="Q12" s="28" t="s">
        <v>28</v>
      </c>
      <c r="R12" s="7" t="s">
        <v>197</v>
      </c>
      <c r="S12" s="6" t="s">
        <v>57</v>
      </c>
      <c r="T12" s="6" t="s">
        <v>28</v>
      </c>
      <c r="U12" s="6" t="s">
        <v>57</v>
      </c>
    </row>
    <row r="13" spans="1:21" ht="15" thickTop="1" thickBot="1" x14ac:dyDescent="0.6">
      <c r="A13" s="41">
        <v>10</v>
      </c>
      <c r="B13" s="6" t="s">
        <v>211</v>
      </c>
      <c r="C13" s="6" t="s">
        <v>212</v>
      </c>
      <c r="D13" s="6" t="s">
        <v>57</v>
      </c>
      <c r="E13" s="50" t="s">
        <v>203</v>
      </c>
      <c r="F13" s="52" t="s">
        <v>146</v>
      </c>
      <c r="G13" s="6" t="s">
        <v>213</v>
      </c>
      <c r="H13" s="45" t="s">
        <v>214</v>
      </c>
      <c r="I13" s="50" t="s">
        <v>27</v>
      </c>
      <c r="J13" s="52" t="s">
        <v>215</v>
      </c>
      <c r="K13" s="45" t="s">
        <v>216</v>
      </c>
      <c r="L13" s="6" t="s">
        <v>57</v>
      </c>
      <c r="M13" s="50" t="s">
        <v>23</v>
      </c>
      <c r="N13" s="7" t="s">
        <v>86</v>
      </c>
      <c r="O13" s="45" t="s">
        <v>217</v>
      </c>
      <c r="P13" s="6" t="s">
        <v>28</v>
      </c>
      <c r="Q13" s="49" t="s">
        <v>23</v>
      </c>
      <c r="R13" s="8" t="s">
        <v>57</v>
      </c>
      <c r="S13" s="6" t="s">
        <v>218</v>
      </c>
      <c r="T13" s="6" t="s">
        <v>28</v>
      </c>
      <c r="U13" s="6" t="s">
        <v>28</v>
      </c>
    </row>
    <row r="14" spans="1:21" ht="15" thickTop="1" thickBot="1" x14ac:dyDescent="0.6">
      <c r="A14" s="41">
        <v>11</v>
      </c>
      <c r="B14" s="6" t="s">
        <v>223</v>
      </c>
      <c r="C14" s="6" t="s">
        <v>57</v>
      </c>
      <c r="D14" s="6" t="s">
        <v>28</v>
      </c>
      <c r="E14" s="30" t="s">
        <v>28</v>
      </c>
      <c r="F14" s="8" t="s">
        <v>137</v>
      </c>
      <c r="G14" s="45" t="s">
        <v>32</v>
      </c>
      <c r="H14" s="6" t="s">
        <v>28</v>
      </c>
      <c r="I14" s="28" t="s">
        <v>28</v>
      </c>
      <c r="J14" s="52" t="s">
        <v>180</v>
      </c>
      <c r="K14" s="6" t="s">
        <v>28</v>
      </c>
      <c r="L14" s="6" t="s">
        <v>28</v>
      </c>
      <c r="M14" s="28" t="s">
        <v>28</v>
      </c>
      <c r="N14" s="7" t="s">
        <v>35</v>
      </c>
      <c r="O14" s="45" t="s">
        <v>50</v>
      </c>
      <c r="P14" s="6" t="s">
        <v>28</v>
      </c>
      <c r="Q14" s="30" t="s">
        <v>28</v>
      </c>
      <c r="R14" s="53" t="s">
        <v>50</v>
      </c>
      <c r="S14" s="6" t="s">
        <v>28</v>
      </c>
      <c r="T14" s="6" t="s">
        <v>28</v>
      </c>
      <c r="U14" s="6" t="s">
        <v>28</v>
      </c>
    </row>
    <row r="15" spans="1:21" ht="15" thickTop="1" thickBot="1" x14ac:dyDescent="0.6">
      <c r="A15" s="41">
        <v>12</v>
      </c>
      <c r="B15" s="45" t="s">
        <v>230</v>
      </c>
      <c r="C15" s="6" t="s">
        <v>126</v>
      </c>
      <c r="D15" s="45" t="s">
        <v>23</v>
      </c>
      <c r="E15" s="30" t="s">
        <v>28</v>
      </c>
      <c r="F15" s="53" t="s">
        <v>26</v>
      </c>
      <c r="G15" s="6" t="s">
        <v>89</v>
      </c>
      <c r="H15" s="6" t="s">
        <v>66</v>
      </c>
      <c r="I15" s="30" t="s">
        <v>28</v>
      </c>
      <c r="J15" s="53" t="s">
        <v>180</v>
      </c>
      <c r="K15" s="45" t="s">
        <v>231</v>
      </c>
      <c r="L15" s="6" t="s">
        <v>35</v>
      </c>
      <c r="M15" s="28" t="s">
        <v>28</v>
      </c>
      <c r="N15" s="52" t="s">
        <v>231</v>
      </c>
      <c r="O15" s="6" t="s">
        <v>57</v>
      </c>
      <c r="P15" s="6" t="s">
        <v>28</v>
      </c>
      <c r="Q15" s="28" t="s">
        <v>28</v>
      </c>
      <c r="R15" s="52" t="s">
        <v>50</v>
      </c>
      <c r="S15" s="6" t="s">
        <v>66</v>
      </c>
      <c r="T15" s="6" t="s">
        <v>28</v>
      </c>
      <c r="U15" s="6" t="s">
        <v>28</v>
      </c>
    </row>
    <row r="16" spans="1:21" ht="15" thickTop="1" thickBot="1" x14ac:dyDescent="0.6">
      <c r="A16" s="41">
        <v>13</v>
      </c>
      <c r="B16" s="6" t="s">
        <v>238</v>
      </c>
      <c r="C16" s="6" t="s">
        <v>101</v>
      </c>
      <c r="D16" s="6" t="s">
        <v>28</v>
      </c>
      <c r="E16" s="30" t="s">
        <v>57</v>
      </c>
      <c r="F16" s="8" t="s">
        <v>239</v>
      </c>
      <c r="G16" s="6" t="s">
        <v>66</v>
      </c>
      <c r="H16" s="6" t="s">
        <v>28</v>
      </c>
      <c r="I16" s="30" t="s">
        <v>28</v>
      </c>
      <c r="J16" s="8" t="s">
        <v>204</v>
      </c>
      <c r="K16" s="6" t="s">
        <v>240</v>
      </c>
      <c r="L16" s="6" t="s">
        <v>28</v>
      </c>
      <c r="M16" s="28" t="s">
        <v>28</v>
      </c>
      <c r="N16" s="52" t="s">
        <v>32</v>
      </c>
      <c r="O16" s="6" t="s">
        <v>35</v>
      </c>
      <c r="P16" s="6" t="s">
        <v>28</v>
      </c>
      <c r="Q16" s="28" t="s">
        <v>28</v>
      </c>
      <c r="R16" s="7" t="s">
        <v>104</v>
      </c>
      <c r="S16" s="6" t="s">
        <v>57</v>
      </c>
      <c r="T16" s="6" t="s">
        <v>57</v>
      </c>
      <c r="U16" s="6" t="s">
        <v>28</v>
      </c>
    </row>
    <row r="17" spans="1:21" ht="15" thickTop="1" thickBot="1" x14ac:dyDescent="0.6">
      <c r="A17" s="41">
        <v>14</v>
      </c>
      <c r="B17" s="45" t="s">
        <v>248</v>
      </c>
      <c r="C17" s="6" t="s">
        <v>249</v>
      </c>
      <c r="D17" s="45" t="s">
        <v>23</v>
      </c>
      <c r="E17" s="28" t="s">
        <v>28</v>
      </c>
      <c r="F17" s="52" t="s">
        <v>250</v>
      </c>
      <c r="G17" s="6" t="s">
        <v>139</v>
      </c>
      <c r="H17" s="6" t="s">
        <v>23</v>
      </c>
      <c r="I17" s="28" t="s">
        <v>28</v>
      </c>
      <c r="J17" s="52" t="s">
        <v>251</v>
      </c>
      <c r="K17" s="6" t="s">
        <v>252</v>
      </c>
      <c r="L17" s="6" t="s">
        <v>28</v>
      </c>
      <c r="M17" s="28" t="s">
        <v>28</v>
      </c>
      <c r="N17" s="52" t="s">
        <v>253</v>
      </c>
      <c r="O17" s="6" t="s">
        <v>86</v>
      </c>
      <c r="P17" s="6" t="s">
        <v>57</v>
      </c>
      <c r="Q17" s="28" t="s">
        <v>28</v>
      </c>
      <c r="R17" s="52" t="s">
        <v>50</v>
      </c>
      <c r="S17" s="6" t="s">
        <v>104</v>
      </c>
      <c r="T17" s="6" t="s">
        <v>28</v>
      </c>
      <c r="U17" s="6" t="s">
        <v>28</v>
      </c>
    </row>
    <row r="18" spans="1:21" ht="15" thickTop="1" thickBot="1" x14ac:dyDescent="0.6">
      <c r="A18" s="41">
        <v>15</v>
      </c>
      <c r="B18" s="10" t="s">
        <v>95</v>
      </c>
      <c r="C18" s="10" t="s">
        <v>264</v>
      </c>
      <c r="D18" s="10" t="s">
        <v>104</v>
      </c>
      <c r="E18" s="30" t="s">
        <v>28</v>
      </c>
      <c r="F18" s="26" t="s">
        <v>265</v>
      </c>
      <c r="G18" s="10" t="s">
        <v>240</v>
      </c>
      <c r="H18" s="10" t="s">
        <v>57</v>
      </c>
      <c r="I18" s="30" t="s">
        <v>57</v>
      </c>
      <c r="J18" s="26" t="s">
        <v>266</v>
      </c>
      <c r="K18" s="10" t="s">
        <v>86</v>
      </c>
      <c r="L18" s="54" t="s">
        <v>50</v>
      </c>
      <c r="M18" s="29" t="s">
        <v>28</v>
      </c>
      <c r="N18" s="7" t="s">
        <v>138</v>
      </c>
      <c r="O18" s="10" t="s">
        <v>267</v>
      </c>
      <c r="P18" s="10" t="s">
        <v>28</v>
      </c>
      <c r="Q18" s="30" t="s">
        <v>57</v>
      </c>
      <c r="R18" s="26" t="s">
        <v>164</v>
      </c>
      <c r="S18" s="54" t="s">
        <v>23</v>
      </c>
      <c r="T18" s="10" t="s">
        <v>57</v>
      </c>
      <c r="U18" s="10" t="s">
        <v>28</v>
      </c>
    </row>
    <row r="19" spans="1:21" ht="15" thickTop="1" thickBot="1" x14ac:dyDescent="0.6">
      <c r="A19" s="41">
        <v>16</v>
      </c>
      <c r="B19" s="45" t="s">
        <v>44</v>
      </c>
      <c r="C19" s="6" t="s">
        <v>28</v>
      </c>
      <c r="D19" s="6" t="s">
        <v>57</v>
      </c>
      <c r="E19" s="28" t="s">
        <v>28</v>
      </c>
      <c r="F19" s="7" t="s">
        <v>180</v>
      </c>
      <c r="G19" s="6" t="s">
        <v>28</v>
      </c>
      <c r="H19" s="6" t="s">
        <v>28</v>
      </c>
      <c r="I19" s="30" t="s">
        <v>28</v>
      </c>
      <c r="J19" s="8" t="s">
        <v>66</v>
      </c>
      <c r="K19" s="6" t="s">
        <v>82</v>
      </c>
      <c r="L19" s="6" t="s">
        <v>28</v>
      </c>
      <c r="M19" s="28" t="s">
        <v>28</v>
      </c>
      <c r="N19" s="7" t="s">
        <v>66</v>
      </c>
      <c r="O19" s="6" t="s">
        <v>28</v>
      </c>
      <c r="P19" s="6" t="s">
        <v>28</v>
      </c>
      <c r="Q19" s="28" t="s">
        <v>28</v>
      </c>
      <c r="R19" s="7" t="s">
        <v>35</v>
      </c>
      <c r="S19" s="6" t="s">
        <v>28</v>
      </c>
      <c r="T19" s="6" t="s">
        <v>28</v>
      </c>
      <c r="U19" s="6" t="s">
        <v>28</v>
      </c>
    </row>
    <row r="20" spans="1:21" ht="15" thickTop="1" thickBot="1" x14ac:dyDescent="0.6">
      <c r="A20" s="41">
        <v>17</v>
      </c>
      <c r="B20" s="6" t="s">
        <v>275</v>
      </c>
      <c r="C20" s="6" t="s">
        <v>42</v>
      </c>
      <c r="D20" s="45" t="s">
        <v>23</v>
      </c>
      <c r="E20" s="28" t="s">
        <v>28</v>
      </c>
      <c r="F20" s="7" t="s">
        <v>276</v>
      </c>
      <c r="G20" s="6" t="s">
        <v>89</v>
      </c>
      <c r="H20" s="6" t="s">
        <v>57</v>
      </c>
      <c r="I20" s="30" t="s">
        <v>28</v>
      </c>
      <c r="J20" s="8" t="s">
        <v>277</v>
      </c>
      <c r="K20" s="6" t="s">
        <v>86</v>
      </c>
      <c r="L20" s="6" t="s">
        <v>57</v>
      </c>
      <c r="M20" s="30" t="s">
        <v>28</v>
      </c>
      <c r="N20" s="8" t="s">
        <v>42</v>
      </c>
      <c r="O20" s="6" t="s">
        <v>239</v>
      </c>
      <c r="P20" s="6" t="s">
        <v>28</v>
      </c>
      <c r="Q20" s="30" t="s">
        <v>28</v>
      </c>
      <c r="R20" s="8" t="s">
        <v>149</v>
      </c>
      <c r="S20" s="6" t="s">
        <v>57</v>
      </c>
      <c r="T20" s="6" t="s">
        <v>28</v>
      </c>
      <c r="U20" s="6" t="s">
        <v>28</v>
      </c>
    </row>
    <row r="21" spans="1:21" ht="15" thickTop="1" thickBot="1" x14ac:dyDescent="0.6">
      <c r="A21" s="41">
        <v>18</v>
      </c>
      <c r="B21" s="45" t="s">
        <v>282</v>
      </c>
      <c r="C21" s="45" t="s">
        <v>50</v>
      </c>
      <c r="D21" s="6" t="s">
        <v>28</v>
      </c>
      <c r="E21" s="28" t="s">
        <v>28</v>
      </c>
      <c r="F21" s="7" t="s">
        <v>283</v>
      </c>
      <c r="G21" s="6" t="s">
        <v>28</v>
      </c>
      <c r="H21" s="6" t="s">
        <v>28</v>
      </c>
      <c r="I21" s="30" t="s">
        <v>28</v>
      </c>
      <c r="J21" s="8" t="s">
        <v>284</v>
      </c>
      <c r="K21" s="6" t="s">
        <v>28</v>
      </c>
      <c r="L21" s="6" t="s">
        <v>28</v>
      </c>
      <c r="M21" s="28" t="s">
        <v>28</v>
      </c>
      <c r="N21" s="7" t="s">
        <v>126</v>
      </c>
      <c r="O21" s="6" t="s">
        <v>28</v>
      </c>
      <c r="P21" s="6" t="s">
        <v>28</v>
      </c>
      <c r="Q21" s="28" t="s">
        <v>57</v>
      </c>
      <c r="R21" s="7" t="s">
        <v>35</v>
      </c>
      <c r="S21" s="6" t="s">
        <v>28</v>
      </c>
      <c r="T21" s="6" t="s">
        <v>28</v>
      </c>
      <c r="U21" s="6" t="s">
        <v>28</v>
      </c>
    </row>
    <row r="22" spans="1:21" ht="15" thickTop="1" thickBot="1" x14ac:dyDescent="0.6">
      <c r="A22" s="41">
        <v>19</v>
      </c>
      <c r="B22" s="45" t="s">
        <v>290</v>
      </c>
      <c r="C22" s="6" t="s">
        <v>53</v>
      </c>
      <c r="D22" s="6" t="s">
        <v>28</v>
      </c>
      <c r="E22" s="49" t="s">
        <v>23</v>
      </c>
      <c r="F22" s="53" t="s">
        <v>262</v>
      </c>
      <c r="G22" s="6" t="s">
        <v>149</v>
      </c>
      <c r="H22" s="6" t="s">
        <v>28</v>
      </c>
      <c r="I22" s="50" t="s">
        <v>47</v>
      </c>
      <c r="J22" s="7" t="s">
        <v>291</v>
      </c>
      <c r="K22" s="45" t="s">
        <v>47</v>
      </c>
      <c r="L22" s="6" t="s">
        <v>28</v>
      </c>
      <c r="M22" s="30" t="s">
        <v>28</v>
      </c>
      <c r="N22" s="53" t="s">
        <v>22</v>
      </c>
      <c r="O22" s="6" t="s">
        <v>35</v>
      </c>
      <c r="P22" s="6" t="s">
        <v>28</v>
      </c>
      <c r="Q22" s="30" t="s">
        <v>28</v>
      </c>
      <c r="R22" s="53" t="s">
        <v>32</v>
      </c>
      <c r="S22" s="45" t="s">
        <v>50</v>
      </c>
      <c r="T22" s="6" t="s">
        <v>28</v>
      </c>
      <c r="U22" s="6" t="s">
        <v>57</v>
      </c>
    </row>
    <row r="23" spans="1:21" ht="14.7" thickTop="1" x14ac:dyDescent="0.55000000000000004">
      <c r="A23" s="41">
        <v>20</v>
      </c>
      <c r="B23" s="6" t="s">
        <v>204</v>
      </c>
      <c r="C23" s="6" t="s">
        <v>39</v>
      </c>
      <c r="D23" s="6" t="s">
        <v>28</v>
      </c>
      <c r="E23" s="28" t="s">
        <v>28</v>
      </c>
      <c r="F23" s="52" t="s">
        <v>294</v>
      </c>
      <c r="G23" s="45" t="s">
        <v>295</v>
      </c>
      <c r="H23" s="6" t="s">
        <v>28</v>
      </c>
      <c r="I23" s="30" t="s">
        <v>28</v>
      </c>
      <c r="J23" s="53" t="s">
        <v>296</v>
      </c>
      <c r="K23" s="45" t="s">
        <v>253</v>
      </c>
      <c r="L23" s="6" t="s">
        <v>28</v>
      </c>
      <c r="M23" s="30" t="s">
        <v>28</v>
      </c>
      <c r="N23" s="53" t="s">
        <v>262</v>
      </c>
      <c r="O23" s="6" t="s">
        <v>66</v>
      </c>
      <c r="P23" s="6" t="s">
        <v>28</v>
      </c>
      <c r="Q23" s="28" t="s">
        <v>28</v>
      </c>
      <c r="R23" s="7" t="s">
        <v>66</v>
      </c>
      <c r="S23" s="6" t="s">
        <v>28</v>
      </c>
      <c r="T23" s="6" t="s">
        <v>28</v>
      </c>
      <c r="U23" s="6" t="s">
        <v>28</v>
      </c>
    </row>
  </sheetData>
  <mergeCells count="7">
    <mergeCell ref="A1:A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Exploitations</vt:lpstr>
      <vt:lpstr>TC - Protocoles</vt:lpstr>
      <vt:lpstr>TC - Saisonnalité</vt:lpstr>
      <vt:lpstr>TC - Parité</vt:lpstr>
      <vt:lpstr>TC - Protocole x Saisonnalité</vt:lpstr>
      <vt:lpstr>TC - Protocole x Parité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PH-AM p</dc:creator>
  <cp:lastModifiedBy>Claire Ginsburger</cp:lastModifiedBy>
  <dcterms:created xsi:type="dcterms:W3CDTF">2021-02-19T07:46:30Z</dcterms:created>
  <dcterms:modified xsi:type="dcterms:W3CDTF">2021-05-17T09:36:49Z</dcterms:modified>
</cp:coreProperties>
</file>