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mapuc\Documents\Unif\Master 2 TRAD\TFE\Importer Matheo\"/>
    </mc:Choice>
  </mc:AlternateContent>
  <xr:revisionPtr revIDLastSave="0" documentId="13_ncr:1_{D6A61036-3D4E-4388-8453-28C7ED6BE1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éerlandai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92" i="2" l="1"/>
  <c r="X92" i="2"/>
  <c r="Y92" i="2"/>
  <c r="Z92" i="2"/>
  <c r="V92" i="2"/>
  <c r="O92" i="2"/>
  <c r="L92" i="2"/>
  <c r="M92" i="2"/>
  <c r="N92" i="2"/>
  <c r="P92" i="2"/>
  <c r="Q92" i="2"/>
  <c r="R92" i="2"/>
  <c r="S92" i="2"/>
  <c r="T92" i="2"/>
  <c r="K92" i="2"/>
  <c r="H92" i="2"/>
  <c r="I92" i="2"/>
  <c r="AD92" i="2"/>
  <c r="C96" i="2"/>
  <c r="C95" i="2"/>
  <c r="B9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Pauline Jungers</author>
  </authors>
  <commentList>
    <comment ref="O26" authorId="0" shapeId="0" xr:uid="{9E12C443-F530-400C-8384-C4DFB7A207FE}">
      <text>
        <r>
          <rPr>
            <b/>
            <sz val="9"/>
            <color indexed="81"/>
            <rFont val="Tahoma"/>
            <family val="2"/>
          </rPr>
          <t>Pauline Jungers:</t>
        </r>
        <r>
          <rPr>
            <sz val="9"/>
            <color indexed="81"/>
            <rFont val="Tahoma"/>
            <family val="2"/>
          </rPr>
          <t xml:space="preserve">
coordinator utilisé pour une femme (il existe un féminin, mais coordinateur est parfois considéré épicène)</t>
        </r>
      </text>
    </comment>
    <comment ref="O50" authorId="0" shapeId="0" xr:uid="{DCA00A92-D1B3-4DC7-AA8C-695F80F08481}">
      <text>
        <r>
          <rPr>
            <b/>
            <sz val="9"/>
            <color indexed="81"/>
            <rFont val="Tahoma"/>
            <family val="2"/>
          </rPr>
          <t>Pauline Jungers:</t>
        </r>
        <r>
          <rPr>
            <sz val="9"/>
            <color indexed="81"/>
            <rFont val="Tahoma"/>
            <family val="2"/>
          </rPr>
          <t xml:space="preserve">
Pour "modestudent" reference à une femme</t>
        </r>
      </text>
    </comment>
  </commentList>
</comments>
</file>

<file path=xl/sharedStrings.xml><?xml version="1.0" encoding="utf-8"?>
<sst xmlns="http://schemas.openxmlformats.org/spreadsheetml/2006/main" count="1091" uniqueCount="450">
  <si>
    <t>occurrence</t>
  </si>
  <si>
    <t>sujet art. lié au féminisme ou écr. Incl</t>
  </si>
  <si>
    <t>Journal</t>
  </si>
  <si>
    <t>Date</t>
  </si>
  <si>
    <t>Doc source</t>
  </si>
  <si>
    <t>non</t>
  </si>
  <si>
    <t>Pages</t>
  </si>
  <si>
    <t>9;10</t>
  </si>
  <si>
    <t>Mots marqués</t>
  </si>
  <si>
    <t>13;14</t>
  </si>
  <si>
    <t>Nom (classe des mots marqués)</t>
  </si>
  <si>
    <t>adjectif (classe des mots marqués)</t>
  </si>
  <si>
    <t>Verbe (classe des mots marqués)</t>
  </si>
  <si>
    <t>Pronom (classe des mots marqués)</t>
  </si>
  <si>
    <t>Déteminant (classe des mots marqués)</t>
  </si>
  <si>
    <t>oui</t>
  </si>
  <si>
    <t>Belga</t>
  </si>
  <si>
    <t>signe typo.</t>
  </si>
  <si>
    <t>/</t>
  </si>
  <si>
    <t>28;29</t>
  </si>
  <si>
    <t>30;31</t>
  </si>
  <si>
    <t>32;33</t>
  </si>
  <si>
    <t>40;41</t>
  </si>
  <si>
    <t>terme collectif et englobant</t>
  </si>
  <si>
    <t>Pronom (neutre)</t>
  </si>
  <si>
    <t>Épicène pluriel</t>
  </si>
  <si>
    <t>Féminisation métier</t>
  </si>
  <si>
    <t>Doublet complet</t>
  </si>
  <si>
    <t>Masc. Géné. Pluriel</t>
  </si>
  <si>
    <t>Masc. Géné. Singulier</t>
  </si>
  <si>
    <t>inno. Ortho</t>
  </si>
  <si>
    <t>ind. Après mot</t>
  </si>
  <si>
    <t>51;52</t>
  </si>
  <si>
    <t>Citation</t>
  </si>
  <si>
    <t>Mots masc. Générique</t>
  </si>
  <si>
    <t>11;12</t>
  </si>
  <si>
    <t>33;34</t>
  </si>
  <si>
    <t>43;44</t>
  </si>
  <si>
    <t>45;46</t>
  </si>
  <si>
    <t>61;62</t>
  </si>
  <si>
    <t>14;15</t>
  </si>
  <si>
    <t>31;32</t>
  </si>
  <si>
    <t>indirectement</t>
  </si>
  <si>
    <t>55;56</t>
  </si>
  <si>
    <t>59;60</t>
  </si>
  <si>
    <t>65;66</t>
  </si>
  <si>
    <t>67;68</t>
  </si>
  <si>
    <t>AFP</t>
  </si>
  <si>
    <t>18;19</t>
  </si>
  <si>
    <t>Total =</t>
  </si>
  <si>
    <t>Corpus ster nl</t>
  </si>
  <si>
    <t>Wim Winckelmans</t>
  </si>
  <si>
    <t>8;9</t>
  </si>
  <si>
    <t>De Standaard</t>
  </si>
  <si>
    <t>(st)er</t>
  </si>
  <si>
    <t>Mots épicènes</t>
  </si>
  <si>
    <t>Vlaams Belang-militant(e), aanhang(st)ers</t>
  </si>
  <si>
    <t>Vlaming, professoren, Vlamingen, onderzoekers, goedgelovigen, mensen, Vlaams-belangers</t>
  </si>
  <si>
    <t>aanhanger</t>
  </si>
  <si>
    <t>aanhanger peut être considéré comme épicène , cf. Van Dale, mais utilisé avant avec doublet (aanhang(st)er)</t>
  </si>
  <si>
    <t>10;11</t>
  </si>
  <si>
    <t>Wies Callens</t>
  </si>
  <si>
    <t>Fiets(st)er</t>
  </si>
  <si>
    <t>fietsdoden</t>
  </si>
  <si>
    <t>fietser, vrachtswagenchauffeur, fietsers, voetgangers</t>
  </si>
  <si>
    <t>Kleuterleid(st)er</t>
  </si>
  <si>
    <t>kleuters, onderzoekers, kinderen</t>
  </si>
  <si>
    <t>Eveline Vergauwen</t>
  </si>
  <si>
    <t>begeleid(st)er</t>
  </si>
  <si>
    <t>baby's, kleine lijfje, kinderen, sommigen, ouders, zelfstandigen, iedereen, alleenstaanden, geziennen</t>
  </si>
  <si>
    <t>verzorgsters</t>
  </si>
  <si>
    <t>mama en papa au lieu de ouders, verzorgsters comme "féminin générique"</t>
  </si>
  <si>
    <t>De Morgen</t>
  </si>
  <si>
    <t>opvolg(st)er</t>
  </si>
  <si>
    <t>directeur</t>
  </si>
  <si>
    <t>Eveline Janssens</t>
  </si>
  <si>
    <t>16;19</t>
  </si>
  <si>
    <t>20;21</t>
  </si>
  <si>
    <t>24;25</t>
  </si>
  <si>
    <t>Ellen De Muynck</t>
  </si>
  <si>
    <t>26;27</t>
  </si>
  <si>
    <t>Redactie</t>
  </si>
  <si>
    <t>Karin De Ruyter</t>
  </si>
  <si>
    <t>46-49</t>
  </si>
  <si>
    <t>Sue Somers</t>
  </si>
  <si>
    <t>Pascal Dendooven</t>
  </si>
  <si>
    <t>Andreas Rotty</t>
  </si>
  <si>
    <t>Simon Andries</t>
  </si>
  <si>
    <t>Jules Hanot</t>
  </si>
  <si>
    <t>57;58</t>
  </si>
  <si>
    <t>63;64</t>
  </si>
  <si>
    <t>Douglas De Cninck</t>
  </si>
  <si>
    <t>Maarten Rabaey</t>
  </si>
  <si>
    <t>Sara Ceustermans</t>
  </si>
  <si>
    <t>Maxie Eckert</t>
  </si>
  <si>
    <t>Dorien Colman</t>
  </si>
  <si>
    <t>Bbd</t>
  </si>
  <si>
    <t>76;77</t>
  </si>
  <si>
    <t>Tom Ysebaert</t>
  </si>
  <si>
    <t>82;83</t>
  </si>
  <si>
    <t>Annelies Roose</t>
  </si>
  <si>
    <t>TK</t>
  </si>
  <si>
    <t>94;95</t>
  </si>
  <si>
    <t>Tim Dirven</t>
  </si>
  <si>
    <t>Marc Peeperkorn</t>
  </si>
  <si>
    <t>97;98</t>
  </si>
  <si>
    <t>sla(a)p(st)er</t>
  </si>
  <si>
    <t>vrienden, publiek, kinderen, volwassenen, doelgroep, srhrijftalent, tieners</t>
  </si>
  <si>
    <t>zorgverelners, vriend, vijand, eigenaars, lezers</t>
  </si>
  <si>
    <t>medewerkers</t>
  </si>
  <si>
    <t>modellen, mensen, covermodel</t>
  </si>
  <si>
    <t>vrienden, stilist, kapper, visagist, lichttechnicus</t>
  </si>
  <si>
    <t xml:space="preserve">Baby's, kleine lijfje, kinderen, volwassene, pakkekindjes </t>
  </si>
  <si>
    <t>bejaardenverzorg(st)er, apotheker(es)</t>
  </si>
  <si>
    <t>professor, dokter, chirurg, vreodkundige, verpleegkundige</t>
  </si>
  <si>
    <t>kiezer, kiezers, vrienden, organisator, Republikeinen</t>
  </si>
  <si>
    <t>Amerikanen, bevolking, medemensen</t>
  </si>
  <si>
    <t>Doublet = zijn of haar</t>
  </si>
  <si>
    <t>kinderverzorg(st)er</t>
  </si>
  <si>
    <t>kinderen, Britten, Vlamingen, thuisblijfouders, personnen, ouderen, iedereen, iemand, partner, kind, werkgevers, vriendjes, leerlingen</t>
  </si>
  <si>
    <t>vrienden</t>
  </si>
  <si>
    <t>Doublet = zijn of haar et huismoeders en - vaders</t>
  </si>
  <si>
    <t>Titre de l'article</t>
  </si>
  <si>
    <t>verliezers, socialisten, liberalen, sociaaldemocraten</t>
  </si>
  <si>
    <t>coöperanten, wernemers</t>
  </si>
  <si>
    <t>voorzitter, spaarders</t>
  </si>
  <si>
    <t>headhunters</t>
  </si>
  <si>
    <t>afruim(st)er</t>
  </si>
  <si>
    <t>werknemers, werkende, vakbondsleden</t>
  </si>
  <si>
    <t>afruimster</t>
  </si>
  <si>
    <t>utilisé comme "féminin générique", doublet = zijn of haar</t>
  </si>
  <si>
    <t>minister, leden</t>
  </si>
  <si>
    <t>doublet = haar opvolger of opvolgster (+ mention de : voorzitster, vrouwelijke ministers)</t>
  </si>
  <si>
    <t>voorgang(st)er</t>
  </si>
  <si>
    <t>schermgezicht, tv-watcher, schermfiguur, tv-critici, schermgezichten, beeldenstormers, kapiteins, matrozen, talent, anderen, collega's</t>
  </si>
  <si>
    <t>kijkers</t>
  </si>
  <si>
    <t>kijk(st)er</t>
  </si>
  <si>
    <t>verliezers, Vlamingen</t>
  </si>
  <si>
    <t>chef, winnaar</t>
  </si>
  <si>
    <t>kandidaten, ministers</t>
  </si>
  <si>
    <t>baas, directeur</t>
  </si>
  <si>
    <t>mensen</t>
  </si>
  <si>
    <t>pronom = anderen</t>
  </si>
  <si>
    <t>indien(st)er</t>
  </si>
  <si>
    <t>pas d'autres termes pour référents mixtes</t>
  </si>
  <si>
    <t>bevolking, Britten, EU-parlementsleden, Brexiteers, Conservatieven, Leavers, Remainers</t>
  </si>
  <si>
    <t>Kiezers</t>
  </si>
  <si>
    <t>kledingarbeid(st)er</t>
  </si>
  <si>
    <t>leveranciers</t>
  </si>
  <si>
    <t>arbeiders</t>
  </si>
  <si>
    <t>diplomaten, leden, kandidaten</t>
  </si>
  <si>
    <t>winnaar</t>
  </si>
  <si>
    <t>leid(st)er</t>
  </si>
  <si>
    <t>train(st)er</t>
  </si>
  <si>
    <t>gegadigden, genomineerden, laureaten</t>
  </si>
  <si>
    <t>kandidaten, EU-ministers</t>
  </si>
  <si>
    <t>medewerk(st)er</t>
  </si>
  <si>
    <t>klanten, klant</t>
  </si>
  <si>
    <t>medewerker, winkelmedewerkers</t>
  </si>
  <si>
    <t>verzorg(st)er, kinderverzorg(st)er</t>
  </si>
  <si>
    <t>doublet = kleuterjuf of -meester</t>
  </si>
  <si>
    <t>Épicène au singulier</t>
  </si>
  <si>
    <t>experts, politicus, opvolger</t>
  </si>
  <si>
    <t>indication = m/v</t>
  </si>
  <si>
    <t>kinderen, kinderrechtcommissaris</t>
  </si>
  <si>
    <t>opvolger</t>
  </si>
  <si>
    <t>doublet = haar of zijn</t>
  </si>
  <si>
    <t>kinderen, volwassenen, kinderrechtencommissaris, jongeren, kind, beleidsmakers, vluchtelingen</t>
  </si>
  <si>
    <t>kinderen, scholieren</t>
  </si>
  <si>
    <t>leiderschap</t>
  </si>
  <si>
    <t>leider</t>
  </si>
  <si>
    <t>leiderschap, doden, gewonden, Britten, politieagente, politiediensten</t>
  </si>
  <si>
    <t>leiders</t>
  </si>
  <si>
    <t>leiderschap, politiekorps, politieagenten</t>
  </si>
  <si>
    <t>Britten, EU-parlementsleden, compromisfiguren, politici, Conservatieven</t>
  </si>
  <si>
    <t>kiezers</t>
  </si>
  <si>
    <t>vervang(st)er</t>
  </si>
  <si>
    <t>christendemocraten, groenen, sociaaldemocraten, parlementariërs, Groenen, christen- en sociaaldemocraten, kandidaten, Europarlementariërs, commissaris, ministers</t>
  </si>
  <si>
    <t>kandidaat</t>
  </si>
  <si>
    <t>Corpus sters nl</t>
  </si>
  <si>
    <t>Onze kinderopvang verdient beter</t>
  </si>
  <si>
    <t xml:space="preserve">Tinne Van Campis </t>
  </si>
  <si>
    <t>(st)ers</t>
  </si>
  <si>
    <t>kinderbegeleid(st)ers</t>
  </si>
  <si>
    <t>kinderen, ouders, kind, jongeren, volwassenen</t>
  </si>
  <si>
    <t>verzorgers, medewerkers, kinderbegeleidsters</t>
  </si>
  <si>
    <t>kinderbegeleidsters comme "féminin générique"</t>
  </si>
  <si>
    <t>De Standaard Solidariteitsprijs : 8. Straatverplegers</t>
  </si>
  <si>
    <t>verple(e)g(st)ers</t>
  </si>
  <si>
    <t>sociaal assistenten, patiënten</t>
  </si>
  <si>
    <t>straatverplegers</t>
  </si>
  <si>
    <t>Teletijdmachine op wieltjes</t>
  </si>
  <si>
    <t>Matthias Verbergt</t>
  </si>
  <si>
    <t>dien(st)ers</t>
  </si>
  <si>
    <t>publiek, kinderen, topsterren</t>
  </si>
  <si>
    <t>bezoekers, volgers, rolschaatsers, snelschaatsers</t>
  </si>
  <si>
    <t>9;11</t>
  </si>
  <si>
    <t>12;13</t>
  </si>
  <si>
    <t>Sociaal werk is geen product dat je koopt</t>
  </si>
  <si>
    <t>Dyab Abou Jahjah</t>
  </si>
  <si>
    <t>ple(e)g(st)ers</t>
  </si>
  <si>
    <t>kinderopvangprofessionals, eerstehulpverleners, jobconsulenten</t>
  </si>
  <si>
    <t>rechter, jeugd- en sociale werkers, leraren, socio-ondernemers</t>
  </si>
  <si>
    <t>Doe uw kmo-partner niet dood. Tijd voor fatsoen</t>
  </si>
  <si>
    <t>Patrick Vermeren</t>
  </si>
  <si>
    <t>arbeid(st)ers</t>
  </si>
  <si>
    <t>freelancer, medewerkes</t>
  </si>
  <si>
    <t>bedrijfsmens, zelfstandigen, beleidsmakers, directeurs, aandeelhouders, klanten, leveranciers, aanbieders, skateholder, opdrachtgever, toeleveranciers, manager</t>
  </si>
  <si>
    <t>Waarom zeker vandaag zorgverleners applaus verdienen</t>
  </si>
  <si>
    <t>verpleeg(st)ers</t>
  </si>
  <si>
    <t>soldaten, zorgverleners, verpleegkundigen, patiënten</t>
  </si>
  <si>
    <t>patiënt</t>
  </si>
  <si>
    <t>Scoutskamp stopgezet door corona</t>
  </si>
  <si>
    <t>leid(st)ers</t>
  </si>
  <si>
    <t>jonggivers, scoutgroep, leden, leiding, kinderen</t>
  </si>
  <si>
    <t>Al-Hol</t>
  </si>
  <si>
    <t>Koerden zullen toch Europese IS-strijders berechten</t>
  </si>
  <si>
    <t>stijd(st)ers</t>
  </si>
  <si>
    <t>kinderen, Koerden, Koerdische autoriteit</t>
  </si>
  <si>
    <t>strijders, IS-strijders</t>
  </si>
  <si>
    <t>evg</t>
  </si>
  <si>
    <t>Oud-student Antwerpse Modeacademie wint Netflix-show ‘Next in fashion’</t>
  </si>
  <si>
    <t>ontwerp(st)ers</t>
  </si>
  <si>
    <t>Filip Van Ongevalle</t>
  </si>
  <si>
    <t>Over een onthulling gesproken</t>
  </si>
  <si>
    <t>verleid(st)ers</t>
  </si>
  <si>
    <t>deelnemers</t>
  </si>
  <si>
    <t>anderen, koppels</t>
  </si>
  <si>
    <t>Scoutsgroepen moeten leden weigeren</t>
  </si>
  <si>
    <t>leden, scoutsgroepen</t>
  </si>
  <si>
    <t>Macron stapt op, 'En marche' richting Elysée</t>
  </si>
  <si>
    <t>Fillon moet opgeven, en wel meteen</t>
  </si>
  <si>
    <t>Mia Doornaert</t>
  </si>
  <si>
    <t>Zelf kleren maken</t>
  </si>
  <si>
    <t>Maaike Van Melckebeke</t>
  </si>
  <si>
    <t>Dure truitjes, goedkoop gemaakt</t>
  </si>
  <si>
    <t>Lotte Alsteens</t>
  </si>
  <si>
    <t>Hans Jacobs</t>
  </si>
  <si>
    <t>Gemengde sporten bieden kansen op Belgisch eremetaal</t>
  </si>
  <si>
    <t>34;36</t>
  </si>
  <si>
    <t>Marjan Justaert</t>
  </si>
  <si>
    <t>Iedere Brusselaar heeft de plicht een diverse vriendenkring uit te bouwen'</t>
  </si>
  <si>
    <t>De onzichtbare vrouwen achter de Rode Duivel-outfits</t>
  </si>
  <si>
    <t>Vergeet de eerste 37 procent die je een aanzoek doet'</t>
  </si>
  <si>
    <t>Extreme ongelijkheid wordt alleen maar groter</t>
  </si>
  <si>
    <t>Onze kinderen in Syrië, laat u ze definitief stikken, België?</t>
  </si>
  <si>
    <t>Marijke van Buggenhout</t>
  </si>
  <si>
    <t>Bart Eeckhout</t>
  </si>
  <si>
    <t>medewerk(st)ers</t>
  </si>
  <si>
    <t>Fransen, politici, magistraten, anderen, premierschap, presidentschap, bevolking</t>
  </si>
  <si>
    <t>Kiezers, kandidaat</t>
  </si>
  <si>
    <t>vriend(inn)en, naai(st)ers</t>
  </si>
  <si>
    <t>koploper, Belgen, volwassenen, u</t>
  </si>
  <si>
    <t>makers, starters</t>
  </si>
  <si>
    <t>aandeelhouders, leverancier, leveranciers</t>
  </si>
  <si>
    <t>werknemers, kledingarbeiders</t>
  </si>
  <si>
    <t>jonge Fransen, ministers</t>
  </si>
  <si>
    <t>kandidaat, marcheurs</t>
  </si>
  <si>
    <t>bruggenbouw(st)ers</t>
  </si>
  <si>
    <t>iedereen, men, Afrikaanse bevolking, anti-discriminatiedienst, hipsters, academici</t>
  </si>
  <si>
    <t>Brusselaar, Brusselaars</t>
  </si>
  <si>
    <t>spe(e)l(st)ers</t>
  </si>
  <si>
    <t>Belgische ploegen, Belgen</t>
  </si>
  <si>
    <t>toppers</t>
  </si>
  <si>
    <t>doublet = tenisser en tennister</t>
  </si>
  <si>
    <t>47;48</t>
  </si>
  <si>
    <t>OVERZICHT. Dit verandert er op 1
december</t>
  </si>
  <si>
    <t>st)ers</t>
  </si>
  <si>
    <t>Corrpus Sters nl</t>
  </si>
  <si>
    <t>Eva Beeusaert</t>
  </si>
  <si>
    <t>-st-ers</t>
  </si>
  <si>
    <t>53;54</t>
  </si>
  <si>
    <t>iedereen, supporters, activisten, partners</t>
  </si>
  <si>
    <t>topvoetballers</t>
  </si>
  <si>
    <t>kledingarbeidsters utilisé 3 fois au féminin (pour un groupe vraissemblablement mixte)</t>
  </si>
  <si>
    <t>Mathieu Dams</t>
  </si>
  <si>
    <t>iedereen, koppel, partner, koppels, partners, levensgezel</t>
  </si>
  <si>
    <t>aanzoekers, echtgenoten, voorgangers</t>
  </si>
  <si>
    <t>doublet = hij of zij</t>
  </si>
  <si>
    <t>textielarbeid(st)ers</t>
  </si>
  <si>
    <t>aanzoek(st)ers</t>
  </si>
  <si>
    <t>wereldbevolking, miljardairs, aandeelhouders</t>
  </si>
  <si>
    <t>IS-aanhang(st)er</t>
  </si>
  <si>
    <t>kinderen, Belgische kinderen, jongste kinderen, Koerden, Europeanen, mensen uit de universitaire wereld, Syriche volk</t>
  </si>
  <si>
    <t>veiligheidsexperts, burgers, aanhangers, bewoners</t>
  </si>
  <si>
    <t>Standpunt : Losse eindjes</t>
  </si>
  <si>
    <t>IS-gang(st)ers</t>
  </si>
  <si>
    <t>IS-terroristen</t>
  </si>
  <si>
    <t>terroristen-oorlogsmisdadigers, misdadigers</t>
  </si>
  <si>
    <t>Zeventigtal mensen opgepakt bij niet-toegelaten feministische betoging in Brussel</t>
  </si>
  <si>
    <t>Evi Van Acker blijft aan de leiding na zes regatta's op WB zeilen Santandar</t>
  </si>
  <si>
    <t>Het is ook in ons eigen belang om Europese IS-misdadigers in Europa te berechten</t>
  </si>
  <si>
    <t>De Croo: ‘Teruggehaalde Isweeskinderen allemaal gescreend’</t>
  </si>
  <si>
    <t>Rijkste 1 procent streek vorig jaar 82 procent op van nieuw gecreëerde rijkdom</t>
  </si>
  <si>
    <t>verbondscommissaris, tolken, gerechtsdeskundigen, rechtspersonen, gepensioneerden, ziekten, werkgever, persioengerechtigden</t>
  </si>
  <si>
    <t>werknemer, spaarders</t>
  </si>
  <si>
    <t>miljardaires, aandeelhouders</t>
  </si>
  <si>
    <t>Michiel Snoeck</t>
  </si>
  <si>
    <t>sekswerk-st-ers</t>
  </si>
  <si>
    <t>politie, personen</t>
  </si>
  <si>
    <t>betogers</t>
  </si>
  <si>
    <t>Wim Lecluyse</t>
  </si>
  <si>
    <t>IS-strijd(st)ers</t>
  </si>
  <si>
    <t>IS-strijders</t>
  </si>
  <si>
    <t>kinderen, ouders, veiligheidsdienst, IS-weeskinderen</t>
  </si>
  <si>
    <t>Wat moet dat kosten? Tattoo</t>
  </si>
  <si>
    <t>tatoeërder, iedereen, tattoo artist, klant</t>
  </si>
  <si>
    <t>artiest, tattoo-eigenaars</t>
  </si>
  <si>
    <t>IS-terroristen, eerste minister, betrokkenen, bevolking</t>
  </si>
  <si>
    <t>misdadigers, IS-strijders</t>
  </si>
  <si>
    <t>Glenn Van Snick</t>
  </si>
  <si>
    <t>zeil(st)ers</t>
  </si>
  <si>
    <t>Corpus innen nl</t>
  </si>
  <si>
    <t>4;5</t>
  </si>
  <si>
    <t>Marc Reynebeau</t>
  </si>
  <si>
    <t>Held(inn)en voor vandaag</t>
  </si>
  <si>
    <t>(inn)en</t>
  </si>
  <si>
    <t>6;8</t>
  </si>
  <si>
    <t>Michaël De Moor</t>
  </si>
  <si>
    <t>Mode waar geen geurtje aan zit</t>
  </si>
  <si>
    <t>Annelies Beck</t>
  </si>
  <si>
    <t>De moed en levenslust van Rosa Luxemburg</t>
  </si>
  <si>
    <t>Tot welk goed werk zijn de paters van Averbode bereid?</t>
  </si>
  <si>
    <t>Ingrid Pauwels, Heleen De Smet, Bertjan Olivier</t>
  </si>
  <si>
    <t>Jan Tytgat</t>
  </si>
  <si>
    <t>Nieuwe test moet drugs in drankjes opsporen</t>
  </si>
  <si>
    <t>Zwarte lijst, grijze zone</t>
  </si>
  <si>
    <t>Ben van Alboom</t>
  </si>
  <si>
    <t>16;17</t>
  </si>
  <si>
    <t>Hitsige Andy': de prins met vele vriend(inn)en</t>
  </si>
  <si>
    <t>Michiel Martin</t>
  </si>
  <si>
    <t>20;23</t>
  </si>
  <si>
    <t>Vrouwen, zet de eerste stap!</t>
  </si>
  <si>
    <t>Colin van Heezik</t>
  </si>
  <si>
    <t>tvdc</t>
  </si>
  <si>
    <t>Wat doe je als je werknemer kanker heeft? Deze site weet raad</t>
  </si>
  <si>
    <t>Move over, Driekoningentaart: deze snelle sinaasmadeleintjes met chocoladejasje bevatten óók een verrassing</t>
  </si>
  <si>
    <t>Lidl</t>
  </si>
  <si>
    <t>Milieu- en maatschappijvriendelijke landbouw belonen, daar komt het op aan</t>
  </si>
  <si>
    <t>Joachim Mergeay</t>
  </si>
  <si>
    <t>Wat gebeurt er als je de nooduitgang van het vliegtuig opent?</t>
  </si>
  <si>
    <t>Benjamin Van Synghel</t>
  </si>
  <si>
    <t>Corpus ess nl</t>
  </si>
  <si>
    <t>Trump in last door berichten dat hij dode soldaten zou misprijzen</t>
  </si>
  <si>
    <t>Ine Roox</t>
  </si>
  <si>
    <t>Vlucht met een privéjet</t>
  </si>
  <si>
    <t>(ess)</t>
  </si>
  <si>
    <t>TUI zoekt 260 cabin crew-medewerkers</t>
  </si>
  <si>
    <t>Wv</t>
  </si>
  <si>
    <t>12;14</t>
  </si>
  <si>
    <t>Viva Las Vegans</t>
  </si>
  <si>
    <t>Lene Kemps</t>
  </si>
  <si>
    <t>(ess)en</t>
  </si>
  <si>
    <t>Meerdere doden nadat historisch vliegtuig neerstort in Zwitserse bergpas</t>
  </si>
  <si>
    <t>Dit is uw kans om in 'meest romantische kasteel van Vlaanderen'te wonen</t>
  </si>
  <si>
    <t>FJ</t>
  </si>
  <si>
    <t>Vrees voor wel twintig doden bij tweede vliegtuigcrash in Zwitserland</t>
  </si>
  <si>
    <t>Woon omringd door de beste service en een privépark in assistentiewoningen in Oostduinkerke</t>
  </si>
  <si>
    <t>Vliegtuigcrash in Zwitserland eist twintig doden</t>
  </si>
  <si>
    <t>Held(inn)en</t>
  </si>
  <si>
    <t>de mens, recteurs, dokters, virologen, ambulanciers, brandweer, kinderen, bajaarden, zorgeverleners, hulpbehoevenden, politici</t>
  </si>
  <si>
    <t>belastingbetaler, gezondheidswerkers, vuilnismannen</t>
  </si>
  <si>
    <t>Vriend(inn)en</t>
  </si>
  <si>
    <t>kinderen, meesten, consument, milieu activisten</t>
  </si>
  <si>
    <t>koper</t>
  </si>
  <si>
    <t>hartsvriend(inn)en</t>
  </si>
  <si>
    <t>anderen, andersdenkenden, sociaaldemocraten, politieke kameraden, mens, partijgenoten</t>
  </si>
  <si>
    <t>boer(inn)en</t>
  </si>
  <si>
    <t>consultants, partnerschap, trendsletters, beleidsmakers</t>
  </si>
  <si>
    <t>boeren, varkensboeren, landsbouwers</t>
  </si>
  <si>
    <t>vreemden</t>
  </si>
  <si>
    <t>festivalgangers</t>
  </si>
  <si>
    <t>de Amerikaanse pers</t>
  </si>
  <si>
    <t>beste acteur</t>
  </si>
  <si>
    <t>vriendschappelijke' contacten</t>
  </si>
  <si>
    <t>prinsen, vrienden</t>
  </si>
  <si>
    <t>werknemers, winnaars</t>
  </si>
  <si>
    <t>doublet = mannelijke als vrouwerlijke gebruikers</t>
  </si>
  <si>
    <t>politieagent, slachtoffer, atleten</t>
  </si>
  <si>
    <t>baz(inn)en</t>
  </si>
  <si>
    <t>collega's, superieuren, patiënten, ervaringsdeskundigen, werkgevers</t>
  </si>
  <si>
    <t>werknemers</t>
  </si>
  <si>
    <t>koning(inn)en</t>
  </si>
  <si>
    <t>klimaatactivisten, iedereen</t>
  </si>
  <si>
    <t>starters, landbouwers, toehoorders</t>
  </si>
  <si>
    <t>iedereen</t>
  </si>
  <si>
    <t>Doublet = Dames en heren + stewards en stewardessen</t>
  </si>
  <si>
    <t>host(ess)</t>
  </si>
  <si>
    <t>klanten, zakenmensen</t>
  </si>
  <si>
    <t>eigenaar</t>
  </si>
  <si>
    <t>steward(ess)</t>
  </si>
  <si>
    <t>soldaten, veteranen, militairen, oorlogsslachtoffers</t>
  </si>
  <si>
    <t>piloten, kandidaten, vliegtuigpersoneel</t>
  </si>
  <si>
    <t>crew-medewerker, wrew-medewerkers, medewerkers</t>
  </si>
  <si>
    <t>keukenprins(ess)en</t>
  </si>
  <si>
    <t>anderen, creativelingen, hipsters, vegans, vegetariërs</t>
  </si>
  <si>
    <t>passagiers, piloten, hulpverleners, Zwitserse autoriteiten</t>
  </si>
  <si>
    <t>prins(ess)enleventje</t>
  </si>
  <si>
    <t>conciërge</t>
  </si>
  <si>
    <t>huisbewaarder, inwoner</t>
  </si>
  <si>
    <t>Zwitserse autoriteiten, piloten, kinderen, passagiers, doden, gezin</t>
  </si>
  <si>
    <t>bevolking, investeerders,, zorgpartner</t>
  </si>
  <si>
    <t>bewoners, beleggers</t>
  </si>
  <si>
    <t>doden, passagiers, bemanningesleden, slachtoffers, autoriteiten, piloten</t>
  </si>
  <si>
    <t>fietser et chauffeur peuvent être considérés comme épicènes (mais féminin existe, et fistster utilisé dans le texte) + mankracht utilisé (déconseillé)</t>
  </si>
  <si>
    <t>les mots masc géné peuvent aussi être considérés comme épicènes (voir Van Dale, mais féminin existe) + mama en papa au lieu de ouders</t>
  </si>
  <si>
    <t>Wie gelooft in fake news, laat zich
minder vaccineren</t>
  </si>
  <si>
    <t>Waar blijft de verandering die aan
de fietsers beloofd is?</t>
  </si>
  <si>
    <t>2.000 kleuters testen taalproef
Nederlands uit</t>
  </si>
  <si>
    <t>Horen baby's van drie maanden
wel in een crèche?</t>
  </si>
  <si>
    <t>Tillekaerts met pensioen</t>
  </si>
  <si>
    <t>47 tips voor een geslaagde
herfstvakantie</t>
  </si>
  <si>
    <t>Proefproject taalscreening bij 2.000
kleuters van start</t>
  </si>
  <si>
    <t>Facetime redt de fotoshoot: ook
modellen werken van thuis</t>
  </si>
  <si>
    <t>Horen baby’s van drie maanden
wel in een crèche?</t>
  </si>
  <si>
    <t>Imago van zorgberoepen lijdt onder
coronacrisis</t>
  </si>
  <si>
    <t>Geen feest</t>
  </si>
  <si>
    <t>Hoezo, zorgen voor de kinderen
levert niets op?</t>
  </si>
  <si>
    <t>Steun voor Merkelkalft af</t>
  </si>
  <si>
    <t>Hervormer in Arco-storm</t>
  </si>
  <si>
    <t>Weer Russell Reynolds</t>
  </si>
  <si>
    <t>Horecapersoneel eist 14 euro per
uur</t>
  </si>
  <si>
    <t>Gezocht: minister van Leefmilieu</t>
  </si>
  <si>
    <t>Geachte heer Elias, beste Pedro,</t>
  </si>
  <si>
    <t>GUILTY PLEASURES</t>
  </si>
  <si>
    <t>De Bolle maakt kans Europol-baas
te worden</t>
  </si>
  <si>
    <t>DUIMEN VOOR BLANCHE IN KIEV</t>
  </si>
  <si>
    <t>Een grondig onderzoek dat vijf
dagen duurde</t>
  </si>
  <si>
    <t>standpunt</t>
  </si>
  <si>
    <t>Neen, een T-shirt verkopen voor 2
euro is niet ethisch</t>
  </si>
  <si>
    <t>Antonio Guterres nog steeds aan
kop om Ban Ki-moon op te volgen</t>
  </si>
  <si>
    <t>May trekt kiescampagne weer op
gang na aanslag</t>
  </si>
  <si>
    <t>Verrassing: Ronaldo, Messi of
Neymar wordt Speler van het Jaar</t>
  </si>
  <si>
    <t>Catherine De Bolle topkandidate
voor Europol</t>
  </si>
  <si>
    <t>JBC experimenteert met digitaal
pashokje</t>
  </si>
  <si>
    <t>CD&amp;V wil belastingvermindering
voor kinderopvang</t>
  </si>
  <si>
    <t>Gezocht: m/v met speciaal oor</t>
  </si>
  <si>
    <t>Gezocht: m/v met speciaal oor
Vandaag om 15:21</t>
  </si>
  <si>
    <t>Dit zijn de nieuwste slimste
mensen ter wereld</t>
  </si>
  <si>
    <t>Michelle Obama maakt moestuin
Witte Huis winterklaar voor
opvolg(st)er</t>
  </si>
  <si>
    <t>Theresa May trekt kiescampagne
weer op gang na aanslag</t>
  </si>
  <si>
    <t>Labour-leider Jeremy Corbyn eist
ontslag May omwille van
politiebezuinigingen</t>
  </si>
  <si>
    <t>May is uitgespeeld, brexit-uitstel en
verkiezingen zijn de logische
volgende stappen</t>
  </si>
  <si>
    <t>Hongarije en Roemenië trekken
kandidaat-commissaris terug</t>
  </si>
  <si>
    <t>Auteur(s)</t>
  </si>
  <si>
    <t>Nb. mots</t>
  </si>
  <si>
    <t>remarque(s)</t>
  </si>
  <si>
    <t xml:space="preserve">De Standaard = </t>
  </si>
  <si>
    <t>De Morgen =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</si>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</sst>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;@"/>
    <numFmt numFmtId="165" formatCode="0.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5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0" tint="-4.9989318521683403E-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 vertical="center"/>
    </xf>
    <xf numFmtId="9" fontId="0" fillId="0" borderId="0" xfId="1" applyFont="1"/>
    <xf numFmtId="10" fontId="0" fillId="0" borderId="0" xfId="1" applyNumberFormat="1" applyFont="1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0" fillId="8" borderId="1" xfId="0" applyFont="1" applyFill="1" applyBorder="1" applyAlignment="1">
      <alignment horizontal="left" vertical="center"/>
    </xf>
    <xf numFmtId="164" fontId="0" fillId="8" borderId="1" xfId="0" applyNumberFormat="1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164" fontId="0" fillId="0" borderId="1" xfId="0" applyNumberFormat="1" applyFont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7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0" fillId="8" borderId="3" xfId="0" applyFont="1" applyFill="1" applyBorder="1" applyAlignment="1">
      <alignment horizontal="left" vertical="center"/>
    </xf>
    <xf numFmtId="164" fontId="0" fillId="8" borderId="3" xfId="0" applyNumberFormat="1" applyFont="1" applyFill="1" applyBorder="1" applyAlignment="1">
      <alignment horizontal="left" vertical="center"/>
    </xf>
    <xf numFmtId="0" fontId="3" fillId="8" borderId="3" xfId="0" applyFont="1" applyFill="1" applyBorder="1" applyAlignment="1">
      <alignment horizontal="left" vertical="center"/>
    </xf>
    <xf numFmtId="2" fontId="2" fillId="0" borderId="0" xfId="0" applyNumberFormat="1" applyFont="1"/>
    <xf numFmtId="0" fontId="0" fillId="8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8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2" fontId="0" fillId="0" borderId="0" xfId="0" applyNumberFormat="1" applyFont="1"/>
    <xf numFmtId="164" fontId="0" fillId="0" borderId="0" xfId="0" applyNumberFormat="1" applyFont="1" applyBorder="1" applyAlignment="1">
      <alignment horizontal="left" vertical="center"/>
    </xf>
    <xf numFmtId="0" fontId="0" fillId="0" borderId="0" xfId="0" applyAlignment="1">
      <alignment horizontal="left"/>
    </xf>
    <xf numFmtId="16" fontId="0" fillId="0" borderId="0" xfId="0" applyNumberFormat="1" applyAlignment="1">
      <alignment horizontal="left"/>
    </xf>
    <xf numFmtId="0" fontId="0" fillId="0" borderId="0" xfId="0" quotePrefix="1"/>
    <xf numFmtId="0" fontId="0" fillId="0" borderId="0" xfId="0" applyFont="1" applyFill="1" applyBorder="1" applyAlignment="1">
      <alignment horizontal="left" vertical="center"/>
    </xf>
    <xf numFmtId="165" fontId="0" fillId="0" borderId="0" xfId="1" applyNumberFormat="1" applyFont="1"/>
    <xf numFmtId="165" fontId="8" fillId="0" borderId="0" xfId="1" applyNumberFormat="1" applyFont="1" applyAlignment="1">
      <alignment horizontal="center"/>
    </xf>
    <xf numFmtId="0" fontId="7" fillId="0" borderId="0" xfId="0" quotePrefix="1" applyFont="1"/>
    <xf numFmtId="0" fontId="0" fillId="0" borderId="1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9" fillId="0" borderId="0" xfId="0" applyFont="1"/>
    <xf numFmtId="0" fontId="0" fillId="0" borderId="0" xfId="0" applyAlignment="1"/>
    <xf numFmtId="0" fontId="0" fillId="0" borderId="0" xfId="0" quotePrefix="1" applyAlignment="1"/>
    <xf numFmtId="0" fontId="0" fillId="0" borderId="3" xfId="0" applyBorder="1"/>
    <xf numFmtId="0" fontId="0" fillId="0" borderId="3" xfId="0" applyBorder="1" applyAlignment="1">
      <alignment horizontal="center" vertical="center"/>
    </xf>
    <xf numFmtId="2" fontId="0" fillId="0" borderId="3" xfId="0" applyNumberFormat="1" applyBorder="1"/>
  </cellXfs>
  <cellStyles count="2">
    <cellStyle name="Normal" xfId="0" builtinId="0"/>
    <cellStyle name="Pourcentage" xfId="1" builtinId="5"/>
  </cellStyles>
  <dxfs count="52">
    <dxf>
      <border diagonalUp="0" diagonalDown="0" outline="0">
        <left/>
        <right/>
        <top style="thin">
          <color theme="4" tint="0.39997558519241921"/>
        </top>
        <bottom/>
      </border>
    </dxf>
    <dxf>
      <border diagonalUp="0" diagonalDown="0" outline="0">
        <left/>
        <right/>
        <top style="thin">
          <color theme="4" tint="0.39997558519241921"/>
        </top>
        <bottom/>
      </border>
    </dxf>
    <dxf>
      <border diagonalUp="0" diagonalDown="0" outline="0">
        <left/>
        <right/>
        <top style="thin">
          <color theme="4" tint="0.39997558519241921"/>
        </top>
        <bottom/>
      </border>
    </dxf>
    <dxf>
      <border diagonalUp="0" diagonalDown="0" outline="0">
        <left/>
        <right/>
        <top style="thin">
          <color theme="4" tint="0.39997558519241921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border diagonalUp="0" diagonalDown="0" outline="0">
        <left/>
        <right/>
        <top style="thin">
          <color theme="4" tint="0.39997558519241921"/>
        </top>
        <bottom/>
      </border>
    </dxf>
    <dxf>
      <border diagonalUp="0" diagonalDown="0" outline="0">
        <left/>
        <right/>
        <top style="thin">
          <color theme="4" tint="0.39997558519241921"/>
        </top>
        <bottom/>
      </border>
    </dxf>
    <dxf>
      <border diagonalUp="0" diagonalDown="0" outline="0">
        <left/>
        <right/>
        <top style="thin">
          <color theme="4" tint="0.39997558519241921"/>
        </top>
        <bottom/>
      </border>
    </dxf>
    <dxf>
      <border diagonalUp="0" diagonalDown="0" outline="0">
        <left/>
        <right/>
        <top style="thin">
          <color theme="4" tint="0.39997558519241921"/>
        </top>
        <bottom/>
      </border>
    </dxf>
    <dxf>
      <border diagonalUp="0" diagonalDown="0" outline="0">
        <left/>
        <right/>
        <top style="thin">
          <color theme="4" tint="0.39997558519241921"/>
        </top>
        <bottom/>
      </border>
    </dxf>
    <dxf>
      <border diagonalUp="0" diagonalDown="0" outline="0">
        <left/>
        <right/>
        <top style="thin">
          <color theme="4" tint="0.39997558519241921"/>
        </top>
        <bottom/>
      </border>
    </dxf>
    <dxf>
      <border diagonalUp="0" diagonalDown="0" outline="0">
        <left/>
        <right/>
        <top style="thin">
          <color theme="4" tint="0.39997558519241921"/>
        </top>
        <bottom/>
      </border>
    </dxf>
    <dxf>
      <border diagonalUp="0" diagonalDown="0" outline="0">
        <left/>
        <right/>
        <top style="thin">
          <color theme="4" tint="0.39997558519241921"/>
        </top>
        <bottom/>
      </border>
    </dxf>
    <dxf>
      <border diagonalUp="0" diagonalDown="0" outline="0">
        <left/>
        <right/>
        <top style="thin">
          <color theme="4" tint="0.39997558519241921"/>
        </top>
        <bottom/>
      </border>
    </dxf>
    <dxf>
      <border diagonalUp="0" diagonalDown="0" outline="0">
        <left/>
        <right/>
        <top style="thin">
          <color theme="4" tint="0.39997558519241921"/>
        </top>
        <bottom/>
      </border>
    </dxf>
    <dxf>
      <border diagonalUp="0" diagonalDown="0" outline="0">
        <left/>
        <right/>
        <top style="thin">
          <color theme="4" tint="0.39997558519241921"/>
        </top>
        <bottom/>
      </border>
    </dxf>
    <dxf>
      <border diagonalUp="0" diagonalDown="0" outline="0">
        <left/>
        <right/>
        <top style="thin">
          <color theme="4" tint="0.39997558519241921"/>
        </top>
        <bottom/>
      </border>
    </dxf>
    <dxf>
      <numFmt numFmtId="2" formatCode="0.00"/>
      <border diagonalUp="0" diagonalDown="0" outline="0">
        <left/>
        <right/>
        <top style="thin">
          <color theme="4" tint="0.39997558519241921"/>
        </top>
        <bottom/>
      </border>
    </dxf>
    <dxf>
      <border diagonalUp="0" diagonalDown="0" outline="0">
        <left/>
        <right/>
        <top style="thin">
          <color theme="4" tint="0.39997558519241921"/>
        </top>
        <bottom/>
      </border>
    </dxf>
    <dxf>
      <border diagonalUp="0" diagonalDown="0" outline="0">
        <left/>
        <right/>
        <top style="thin">
          <color theme="4" tint="0.39997558519241921"/>
        </top>
        <bottom/>
      </border>
    </dxf>
    <dxf>
      <border diagonalUp="0" diagonalDown="0" outline="0">
        <left/>
        <right/>
        <top style="thin">
          <color theme="4" tint="0.39997558519241921"/>
        </top>
        <bottom/>
      </border>
    </dxf>
    <dxf>
      <border diagonalUp="0" diagonalDown="0" outline="0">
        <left/>
        <right/>
        <top style="thin">
          <color theme="4" tint="0.39997558519241921"/>
        </top>
        <bottom/>
      </border>
    </dxf>
    <dxf>
      <border diagonalUp="0" diagonalDown="0" outline="0">
        <left/>
        <right/>
        <top style="thin">
          <color theme="4" tint="0.39997558519241921"/>
        </top>
        <bottom/>
      </border>
    </dxf>
    <dxf>
      <border diagonalUp="0" diagonalDown="0" outline="0">
        <left/>
        <right/>
        <top style="thin">
          <color theme="4" tint="0.39997558519241921"/>
        </top>
        <bottom/>
      </border>
    </dxf>
    <dxf>
      <border diagonalUp="0" diagonalDown="0" outline="0">
        <left/>
        <right/>
        <top style="thin">
          <color theme="4" tint="0.39997558519241921"/>
        </top>
        <bottom/>
      </border>
    </dxf>
    <dxf>
      <border diagonalUp="0" diagonalDown="0" outline="0">
        <left/>
        <right/>
        <top style="thin">
          <color theme="4" tint="0.39997558519241921"/>
        </top>
        <bottom/>
      </border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5"/>
      </font>
    </dxf>
    <dxf>
      <font>
        <b/>
        <i val="0"/>
        <color theme="7"/>
      </font>
    </dxf>
    <dxf>
      <font>
        <color theme="0" tint="-0.34998626667073579"/>
      </font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ED8956-0C64-4780-AFBE-6E6A9999B1C9}" name="Tableau2" displayName="Tableau2" ref="A1:AD92" totalsRowCount="1" headerRowBorderDxfId="51" tableBorderDxfId="50" totalsRowBorderDxfId="49">
  <autoFilter ref="A1:AD91" xr:uid="{52ED8956-0C64-4780-AFBE-6E6A9999B1C9}"/>
  <tableColumns count="30">
    <tableColumn id="1" xr3:uid="{E86612A2-08ED-4C60-B352-36F4F123B4E4}" name="Doc source" totalsRowLabel="Total" totalsRowDxfId="29"/>
    <tableColumn id="2" xr3:uid="{59F85F47-F19A-417A-8CF6-58944FDD84CE}" name="Pages" totalsRowDxfId="28"/>
    <tableColumn id="3" xr3:uid="{56FC2AA1-6DE1-4CD1-B676-F28317A85AD3}" name="Journal" totalsRowDxfId="27"/>
    <tableColumn id="30" xr3:uid="{769AE289-0963-4E35-BD9A-33021C51D6CE}" name="Titre de l'article" totalsRowDxfId="26"/>
    <tableColumn id="4" xr3:uid="{B40DA09E-9522-4D2C-83E6-B08DBBCE6245}" name="Date" totalsRowDxfId="25"/>
    <tableColumn id="5" xr3:uid="{1D2063CE-98C0-41AF-A9DE-E87EDE9B9303}" name="Auteur(s)" totalsRowDxfId="24"/>
    <tableColumn id="6" xr3:uid="{71C4B996-9F7E-4790-B575-2B79CC551954}" name="signe typo." totalsRowDxfId="23"/>
    <tableColumn id="7" xr3:uid="{173F439D-A35B-4E36-B6BF-B1176C059849}" name="occurrence" totalsRowFunction="sum" totalsRowDxfId="22"/>
    <tableColumn id="8" xr3:uid="{58B861C1-D397-4653-BC3B-92655D534336}" name="Nb. mots" totalsRowFunction="average" totalsRowDxfId="21"/>
    <tableColumn id="9" xr3:uid="{A92E4F0E-DF00-4676-8599-8987CCD60A5C}" name="Citation" totalsRowDxfId="20"/>
    <tableColumn id="10" xr3:uid="{5ACBC5C9-0E26-460D-9966-97EBACE1D9E3}" name="terme collectif et englobant" totalsRowFunction="sum" totalsRowDxfId="19"/>
    <tableColumn id="11" xr3:uid="{69529266-4752-491E-83FD-DFA23D17F4F3}" name="Pronom (neutre)" totalsRowFunction="sum" totalsRowDxfId="18"/>
    <tableColumn id="31" xr3:uid="{82FA4341-2498-4220-9F4F-672EA0DBB1C8}" name="Épicène au singulier" totalsRowFunction="sum" dataDxfId="48" totalsRowDxfId="17"/>
    <tableColumn id="12" xr3:uid="{2866FFDC-0C60-4F15-A8FC-5383426578C8}" name="Épicène pluriel" totalsRowFunction="sum" totalsRowDxfId="16"/>
    <tableColumn id="13" xr3:uid="{B0825442-DB8A-4BC5-ACFA-8315CD9F635E}" name="Féminisation métier" totalsRowFunction="custom" totalsRowDxfId="15">
      <totalsRowFormula>COUNTIF(Tableau2[Féminisation métier],"oui")</totalsRowFormula>
    </tableColumn>
    <tableColumn id="14" xr3:uid="{19F8A4F7-05D5-46FB-B5F1-438AF2399E0C}" name="Doublet complet" totalsRowFunction="sum" totalsRowDxfId="14"/>
    <tableColumn id="15" xr3:uid="{4475D4F3-1D8A-46BB-9569-540BB6F1D690}" name="inno. Ortho" totalsRowFunction="sum" totalsRowDxfId="13"/>
    <tableColumn id="16" xr3:uid="{F3D7BD22-A64A-4595-BB1C-316808181C76}" name="ind. Après mot" totalsRowFunction="sum" totalsRowDxfId="12"/>
    <tableColumn id="17" xr3:uid="{6B8F1F4E-92AE-4EA8-8B37-E47469291A66}" name="Masc. Géné. Pluriel" totalsRowFunction="sum" totalsRowDxfId="11"/>
    <tableColumn id="29" xr3:uid="{98A3C836-C916-44D6-BB7E-A54E7218EF20}" name="Masc. Géné. Singulier" totalsRowFunction="sum" totalsRowDxfId="10"/>
    <tableColumn id="19" xr3:uid="{518AF6E7-0046-44A3-A7BB-B68C3FF045DA}" name="sujet art. lié au féminisme ou écr. Incl" totalsRowDxfId="9"/>
    <tableColumn id="20" xr3:uid="{B861109E-A076-45F8-9D01-41442AD8CBCF}" name="Nom (classe des mots marqués)" totalsRowFunction="sum" dataDxfId="47" totalsRowDxfId="8"/>
    <tableColumn id="21" xr3:uid="{30CE4697-89F9-4C70-AB94-CF0A5E989314}" name="adjectif (classe des mots marqués)" totalsRowFunction="sum" dataDxfId="46" totalsRowDxfId="7"/>
    <tableColumn id="22" xr3:uid="{28ACF64C-CE4D-4910-BE9A-A7535D9CF0B9}" name="Verbe (classe des mots marqués)" totalsRowFunction="sum" dataDxfId="45" totalsRowDxfId="6"/>
    <tableColumn id="23" xr3:uid="{2BCCBD2A-DB1A-428F-8A5A-B21BA0B4D7C0}" name="Pronom (classe des mots marqués)" totalsRowFunction="sum" dataDxfId="44" totalsRowDxfId="5"/>
    <tableColumn id="24" xr3:uid="{B05A671A-B56B-47F8-B2F7-34028304AFBD}" name="Déteminant (classe des mots marqués)" totalsRowFunction="sum" dataDxfId="43" totalsRowDxfId="4"/>
    <tableColumn id="25" xr3:uid="{70C7A03C-2793-4B76-B83F-328521FDECA9}" name="Mots marqués" totalsRowDxfId="3"/>
    <tableColumn id="28" xr3:uid="{0CCCC459-6BA9-4BDF-9289-7ED6988D7090}" name="Mots épicènes" totalsRowDxfId="2"/>
    <tableColumn id="26" xr3:uid="{A7E583D9-8336-4DBA-96F7-89C6792E4622}" name="Mots masc. Générique" totalsRowDxfId="1"/>
    <tableColumn id="27" xr3:uid="{1D6B917B-5BA3-467E-9870-585237311378}" name="remarque(s)" totalsRowFunction="count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C1908-1DA4-45F4-AC08-818FAF049127}">
  <dimension ref="A1:AD103"/>
  <sheetViews>
    <sheetView tabSelected="1" topLeftCell="AB1" zoomScale="56" zoomScaleNormal="70" workbookViewId="0">
      <selection activeCell="B5" sqref="B5"/>
    </sheetView>
  </sheetViews>
  <sheetFormatPr baseColWidth="10" defaultRowHeight="14.4" x14ac:dyDescent="0.3"/>
  <cols>
    <col min="1" max="1" width="15.88671875" customWidth="1"/>
    <col min="2" max="2" width="12.109375" bestFit="1" customWidth="1"/>
    <col min="3" max="3" width="14.88671875" customWidth="1"/>
    <col min="4" max="4" width="28.33203125" customWidth="1"/>
    <col min="5" max="5" width="10.109375" bestFit="1" customWidth="1"/>
    <col min="6" max="6" width="47.33203125" bestFit="1" customWidth="1"/>
    <col min="7" max="7" width="12.33203125" customWidth="1"/>
    <col min="8" max="8" width="17.5546875" bestFit="1" customWidth="1"/>
    <col min="9" max="9" width="15" bestFit="1" customWidth="1"/>
    <col min="10" max="10" width="13.77734375" bestFit="1" customWidth="1"/>
    <col min="11" max="11" width="27.21875" bestFit="1" customWidth="1"/>
    <col min="12" max="12" width="17.77734375" bestFit="1" customWidth="1"/>
    <col min="13" max="13" width="20.6640625" bestFit="1" customWidth="1"/>
    <col min="14" max="14" width="16.109375" bestFit="1" customWidth="1"/>
    <col min="15" max="15" width="20.44140625" bestFit="1" customWidth="1"/>
    <col min="16" max="16" width="17.88671875" bestFit="1" customWidth="1"/>
    <col min="17" max="17" width="13.6640625" bestFit="1" customWidth="1"/>
    <col min="18" max="18" width="16.21875" bestFit="1" customWidth="1"/>
    <col min="19" max="19" width="19.88671875" bestFit="1" customWidth="1"/>
    <col min="20" max="20" width="22" bestFit="1" customWidth="1"/>
    <col min="21" max="21" width="35.5546875" bestFit="1" customWidth="1"/>
    <col min="22" max="25" width="10.109375" customWidth="1"/>
    <col min="26" max="26" width="15.5546875" customWidth="1"/>
    <col min="27" max="27" width="36" customWidth="1"/>
    <col min="28" max="28" width="83.33203125" customWidth="1"/>
    <col min="29" max="29" width="45.6640625" customWidth="1"/>
    <col min="30" max="30" width="135" bestFit="1" customWidth="1"/>
  </cols>
  <sheetData>
    <row r="1" spans="1:30" x14ac:dyDescent="0.3">
      <c r="A1" s="12" t="s">
        <v>4</v>
      </c>
      <c r="B1" s="12" t="s">
        <v>6</v>
      </c>
      <c r="C1" s="13" t="s">
        <v>2</v>
      </c>
      <c r="D1" s="13" t="s">
        <v>122</v>
      </c>
      <c r="E1" s="13" t="s">
        <v>3</v>
      </c>
      <c r="F1" s="13" t="s">
        <v>444</v>
      </c>
      <c r="G1" s="14" t="s">
        <v>17</v>
      </c>
      <c r="H1" s="14" t="s">
        <v>0</v>
      </c>
      <c r="I1" s="14" t="s">
        <v>445</v>
      </c>
      <c r="J1" s="14" t="s">
        <v>33</v>
      </c>
      <c r="K1" s="15" t="s">
        <v>23</v>
      </c>
      <c r="L1" s="15" t="s">
        <v>24</v>
      </c>
      <c r="M1" s="15" t="s">
        <v>161</v>
      </c>
      <c r="N1" s="15" t="s">
        <v>25</v>
      </c>
      <c r="O1" s="15" t="s">
        <v>26</v>
      </c>
      <c r="P1" s="15" t="s">
        <v>27</v>
      </c>
      <c r="Q1" s="15" t="s">
        <v>30</v>
      </c>
      <c r="R1" s="15" t="s">
        <v>31</v>
      </c>
      <c r="S1" s="15" t="s">
        <v>28</v>
      </c>
      <c r="T1" s="15" t="s">
        <v>29</v>
      </c>
      <c r="U1" s="14" t="s">
        <v>1</v>
      </c>
      <c r="V1" s="16" t="s">
        <v>10</v>
      </c>
      <c r="W1" s="16" t="s">
        <v>11</v>
      </c>
      <c r="X1" s="16" t="s">
        <v>12</v>
      </c>
      <c r="Y1" s="16" t="s">
        <v>13</v>
      </c>
      <c r="Z1" s="16" t="s">
        <v>14</v>
      </c>
      <c r="AA1" s="14" t="s">
        <v>8</v>
      </c>
      <c r="AB1" s="14" t="s">
        <v>55</v>
      </c>
      <c r="AC1" s="14" t="s">
        <v>34</v>
      </c>
      <c r="AD1" s="17" t="s">
        <v>446</v>
      </c>
    </row>
    <row r="2" spans="1:30" x14ac:dyDescent="0.3">
      <c r="A2" s="8" t="s">
        <v>50</v>
      </c>
      <c r="B2" s="8" t="s">
        <v>52</v>
      </c>
      <c r="C2" s="8" t="s">
        <v>53</v>
      </c>
      <c r="D2" s="8" t="s">
        <v>406</v>
      </c>
      <c r="E2" s="9">
        <v>44341</v>
      </c>
      <c r="F2" s="8" t="s">
        <v>51</v>
      </c>
      <c r="G2" s="8" t="s">
        <v>54</v>
      </c>
      <c r="H2" s="8">
        <v>2</v>
      </c>
      <c r="I2" s="8">
        <v>580</v>
      </c>
      <c r="J2" s="8" t="s">
        <v>5</v>
      </c>
      <c r="K2" s="8">
        <v>0</v>
      </c>
      <c r="L2" s="8">
        <v>5</v>
      </c>
      <c r="M2" s="36">
        <v>1</v>
      </c>
      <c r="N2" s="8">
        <v>14</v>
      </c>
      <c r="O2" s="8" t="s">
        <v>18</v>
      </c>
      <c r="P2" s="8">
        <v>1</v>
      </c>
      <c r="Q2" s="8">
        <v>0</v>
      </c>
      <c r="R2" s="8">
        <v>0</v>
      </c>
      <c r="S2" s="8">
        <v>1</v>
      </c>
      <c r="T2" s="8">
        <v>0</v>
      </c>
      <c r="U2" s="8" t="s">
        <v>5</v>
      </c>
      <c r="V2" s="22">
        <v>2</v>
      </c>
      <c r="W2" s="22">
        <v>0</v>
      </c>
      <c r="X2" s="22">
        <v>0</v>
      </c>
      <c r="Y2" s="22">
        <v>0</v>
      </c>
      <c r="Z2" s="22">
        <v>0</v>
      </c>
      <c r="AA2" s="8" t="s">
        <v>56</v>
      </c>
      <c r="AB2" s="8" t="s">
        <v>57</v>
      </c>
      <c r="AC2" s="8" t="s">
        <v>58</v>
      </c>
      <c r="AD2" s="8" t="s">
        <v>59</v>
      </c>
    </row>
    <row r="3" spans="1:30" x14ac:dyDescent="0.3">
      <c r="A3" s="10" t="s">
        <v>50</v>
      </c>
      <c r="B3" s="10" t="s">
        <v>60</v>
      </c>
      <c r="C3" s="10" t="s">
        <v>53</v>
      </c>
      <c r="D3" s="39" t="s">
        <v>407</v>
      </c>
      <c r="E3" s="11">
        <v>44431</v>
      </c>
      <c r="F3" s="10" t="s">
        <v>61</v>
      </c>
      <c r="G3" s="10" t="s">
        <v>54</v>
      </c>
      <c r="H3" s="10">
        <v>1</v>
      </c>
      <c r="I3" s="10">
        <v>675</v>
      </c>
      <c r="J3" s="10" t="s">
        <v>5</v>
      </c>
      <c r="K3" s="10">
        <v>0</v>
      </c>
      <c r="L3" s="10">
        <v>0</v>
      </c>
      <c r="M3" s="36">
        <v>0</v>
      </c>
      <c r="N3" s="10">
        <v>1</v>
      </c>
      <c r="O3" s="10" t="s">
        <v>18</v>
      </c>
      <c r="P3" s="10">
        <v>0</v>
      </c>
      <c r="Q3" s="10">
        <v>0</v>
      </c>
      <c r="R3" s="10">
        <v>0</v>
      </c>
      <c r="S3" s="10">
        <v>10</v>
      </c>
      <c r="T3" s="10">
        <v>2</v>
      </c>
      <c r="U3" s="10" t="s">
        <v>5</v>
      </c>
      <c r="V3" s="23">
        <v>1</v>
      </c>
      <c r="W3" s="23">
        <v>0</v>
      </c>
      <c r="X3" s="23">
        <v>0</v>
      </c>
      <c r="Y3" s="23">
        <v>0</v>
      </c>
      <c r="Z3" s="23">
        <v>0</v>
      </c>
      <c r="AA3" s="10" t="s">
        <v>62</v>
      </c>
      <c r="AB3" s="10" t="s">
        <v>63</v>
      </c>
      <c r="AC3" s="10" t="s">
        <v>64</v>
      </c>
      <c r="AD3" s="10" t="s">
        <v>404</v>
      </c>
    </row>
    <row r="4" spans="1:30" x14ac:dyDescent="0.3">
      <c r="A4" s="18" t="s">
        <v>50</v>
      </c>
      <c r="B4" s="18">
        <v>12</v>
      </c>
      <c r="C4" s="18" t="s">
        <v>53</v>
      </c>
      <c r="D4" s="18" t="s">
        <v>408</v>
      </c>
      <c r="E4" s="19">
        <v>44167</v>
      </c>
      <c r="F4" s="18" t="s">
        <v>16</v>
      </c>
      <c r="G4" s="18" t="s">
        <v>54</v>
      </c>
      <c r="H4" s="18">
        <v>1</v>
      </c>
      <c r="I4" s="18">
        <v>357</v>
      </c>
      <c r="J4" s="18" t="s">
        <v>5</v>
      </c>
      <c r="K4" s="18">
        <v>1</v>
      </c>
      <c r="L4" s="18">
        <v>0</v>
      </c>
      <c r="M4" s="37">
        <v>1</v>
      </c>
      <c r="N4" s="18">
        <v>10</v>
      </c>
      <c r="O4" s="18" t="s">
        <v>18</v>
      </c>
      <c r="P4" s="18">
        <v>0</v>
      </c>
      <c r="Q4" s="18">
        <v>0</v>
      </c>
      <c r="R4" s="18">
        <v>0</v>
      </c>
      <c r="S4" s="18">
        <v>0</v>
      </c>
      <c r="T4" s="18">
        <v>0</v>
      </c>
      <c r="U4" s="18" t="s">
        <v>5</v>
      </c>
      <c r="V4" s="24">
        <v>1</v>
      </c>
      <c r="W4" s="24">
        <v>0</v>
      </c>
      <c r="X4" s="24">
        <v>0</v>
      </c>
      <c r="Y4" s="24">
        <v>0</v>
      </c>
      <c r="Z4" s="24">
        <v>0</v>
      </c>
      <c r="AA4" s="18" t="s">
        <v>65</v>
      </c>
      <c r="AB4" s="18" t="s">
        <v>66</v>
      </c>
      <c r="AC4" s="18" t="s">
        <v>18</v>
      </c>
      <c r="AD4" s="20"/>
    </row>
    <row r="5" spans="1:30" x14ac:dyDescent="0.3">
      <c r="A5" t="s">
        <v>50</v>
      </c>
      <c r="B5" t="s">
        <v>9</v>
      </c>
      <c r="C5" t="s">
        <v>53</v>
      </c>
      <c r="D5" s="39" t="s">
        <v>409</v>
      </c>
      <c r="E5" s="11">
        <v>43874</v>
      </c>
      <c r="F5" t="s">
        <v>67</v>
      </c>
      <c r="G5" t="s">
        <v>54</v>
      </c>
      <c r="H5" s="10">
        <v>1</v>
      </c>
      <c r="I5" s="10">
        <v>1126</v>
      </c>
      <c r="J5" t="s">
        <v>5</v>
      </c>
      <c r="K5" s="10">
        <v>4</v>
      </c>
      <c r="L5" s="10">
        <v>1</v>
      </c>
      <c r="M5" s="36">
        <v>3</v>
      </c>
      <c r="N5" s="10">
        <v>15</v>
      </c>
      <c r="O5" t="s">
        <v>15</v>
      </c>
      <c r="P5" s="10">
        <v>0</v>
      </c>
      <c r="Q5" s="10">
        <v>0</v>
      </c>
      <c r="R5" s="10">
        <v>0</v>
      </c>
      <c r="S5" s="10">
        <v>1</v>
      </c>
      <c r="T5" s="10">
        <v>0</v>
      </c>
      <c r="U5" t="s">
        <v>5</v>
      </c>
      <c r="V5" s="23">
        <v>1</v>
      </c>
      <c r="W5" s="23">
        <v>0</v>
      </c>
      <c r="X5" s="23">
        <v>0</v>
      </c>
      <c r="Y5" s="23">
        <v>0</v>
      </c>
      <c r="Z5" s="23">
        <v>0</v>
      </c>
      <c r="AA5" t="s">
        <v>68</v>
      </c>
      <c r="AB5" t="s">
        <v>69</v>
      </c>
      <c r="AC5" t="s">
        <v>70</v>
      </c>
      <c r="AD5" t="s">
        <v>71</v>
      </c>
    </row>
    <row r="6" spans="1:30" x14ac:dyDescent="0.3">
      <c r="A6" t="s">
        <v>50</v>
      </c>
      <c r="B6" s="18">
        <v>15</v>
      </c>
      <c r="C6" t="s">
        <v>72</v>
      </c>
      <c r="D6" s="39" t="s">
        <v>410</v>
      </c>
      <c r="E6" s="19">
        <v>44490</v>
      </c>
      <c r="F6" t="s">
        <v>16</v>
      </c>
      <c r="G6" t="s">
        <v>54</v>
      </c>
      <c r="H6" s="8">
        <v>1</v>
      </c>
      <c r="I6" s="10">
        <v>93</v>
      </c>
      <c r="J6" s="18" t="s">
        <v>5</v>
      </c>
      <c r="K6" s="8">
        <v>0</v>
      </c>
      <c r="L6" s="8">
        <v>0</v>
      </c>
      <c r="M6" s="36">
        <v>1</v>
      </c>
      <c r="N6" s="8">
        <v>0</v>
      </c>
      <c r="O6" s="8" t="s">
        <v>18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t="s">
        <v>5</v>
      </c>
      <c r="V6" s="25">
        <v>1</v>
      </c>
      <c r="W6" s="25">
        <v>0</v>
      </c>
      <c r="X6" s="25">
        <v>0</v>
      </c>
      <c r="Y6" s="25">
        <v>0</v>
      </c>
      <c r="Z6" s="25">
        <v>0</v>
      </c>
      <c r="AA6" t="s">
        <v>73</v>
      </c>
      <c r="AB6" t="s">
        <v>74</v>
      </c>
      <c r="AC6" t="s">
        <v>18</v>
      </c>
    </row>
    <row r="7" spans="1:30" x14ac:dyDescent="0.3">
      <c r="A7" t="s">
        <v>50</v>
      </c>
      <c r="B7" t="s">
        <v>76</v>
      </c>
      <c r="C7" t="s">
        <v>72</v>
      </c>
      <c r="D7" s="10" t="s">
        <v>411</v>
      </c>
      <c r="E7" s="11">
        <v>44135</v>
      </c>
      <c r="F7" t="s">
        <v>75</v>
      </c>
      <c r="G7" t="s">
        <v>54</v>
      </c>
      <c r="H7" s="10">
        <v>1</v>
      </c>
      <c r="I7" s="26">
        <v>2094</v>
      </c>
      <c r="J7" s="10" t="s">
        <v>5</v>
      </c>
      <c r="K7" s="10">
        <v>3</v>
      </c>
      <c r="L7" s="10">
        <v>23</v>
      </c>
      <c r="M7" s="36">
        <v>1</v>
      </c>
      <c r="N7" s="10">
        <v>6</v>
      </c>
      <c r="O7" s="10" t="s">
        <v>18</v>
      </c>
      <c r="P7" s="10">
        <v>0</v>
      </c>
      <c r="Q7" s="10">
        <v>0</v>
      </c>
      <c r="R7" s="10">
        <v>0</v>
      </c>
      <c r="S7" s="10">
        <v>4</v>
      </c>
      <c r="T7" s="10">
        <v>2</v>
      </c>
      <c r="U7" t="s">
        <v>5</v>
      </c>
      <c r="V7" s="25">
        <v>1</v>
      </c>
      <c r="W7" s="25">
        <v>0</v>
      </c>
      <c r="X7" s="25">
        <v>0</v>
      </c>
      <c r="Y7" s="25">
        <v>0</v>
      </c>
      <c r="Z7" s="25">
        <v>0</v>
      </c>
      <c r="AA7" t="s">
        <v>106</v>
      </c>
      <c r="AB7" t="s">
        <v>107</v>
      </c>
      <c r="AC7" t="s">
        <v>108</v>
      </c>
      <c r="AD7" t="s">
        <v>405</v>
      </c>
    </row>
    <row r="8" spans="1:30" x14ac:dyDescent="0.3">
      <c r="A8" s="18" t="s">
        <v>50</v>
      </c>
      <c r="B8" t="s">
        <v>77</v>
      </c>
      <c r="C8" t="s">
        <v>53</v>
      </c>
      <c r="D8" s="39" t="s">
        <v>412</v>
      </c>
      <c r="E8" s="28">
        <v>44166</v>
      </c>
      <c r="F8" t="s">
        <v>16</v>
      </c>
      <c r="G8" t="s">
        <v>54</v>
      </c>
      <c r="H8" s="26">
        <v>1</v>
      </c>
      <c r="I8" s="26">
        <v>459</v>
      </c>
      <c r="J8" s="26" t="s">
        <v>5</v>
      </c>
      <c r="K8" s="26">
        <v>0</v>
      </c>
      <c r="L8" s="26">
        <v>0</v>
      </c>
      <c r="M8" s="32">
        <v>1</v>
      </c>
      <c r="N8" s="26">
        <v>9</v>
      </c>
      <c r="O8" s="26" t="s">
        <v>18</v>
      </c>
      <c r="P8" s="26">
        <v>0</v>
      </c>
      <c r="Q8" s="26">
        <v>0</v>
      </c>
      <c r="R8" s="26">
        <v>0</v>
      </c>
      <c r="S8" s="26">
        <v>1</v>
      </c>
      <c r="T8" s="26">
        <v>0</v>
      </c>
      <c r="U8" t="s">
        <v>5</v>
      </c>
      <c r="V8" s="25">
        <v>1</v>
      </c>
      <c r="W8" s="25">
        <v>0</v>
      </c>
      <c r="X8" s="25">
        <v>0</v>
      </c>
      <c r="Y8" s="25">
        <v>0</v>
      </c>
      <c r="Z8" s="25">
        <v>0</v>
      </c>
      <c r="AA8" t="s">
        <v>65</v>
      </c>
      <c r="AB8" t="s">
        <v>66</v>
      </c>
      <c r="AC8" t="s">
        <v>109</v>
      </c>
    </row>
    <row r="9" spans="1:30" x14ac:dyDescent="0.3">
      <c r="A9" t="s">
        <v>50</v>
      </c>
      <c r="B9" s="29">
        <v>22</v>
      </c>
      <c r="C9" t="s">
        <v>53</v>
      </c>
      <c r="D9" s="39" t="s">
        <v>408</v>
      </c>
      <c r="E9" s="28">
        <v>44167</v>
      </c>
      <c r="F9" t="s">
        <v>16</v>
      </c>
      <c r="G9" t="s">
        <v>54</v>
      </c>
      <c r="H9" s="26">
        <v>1</v>
      </c>
      <c r="I9" s="26">
        <v>366</v>
      </c>
      <c r="J9" s="26" t="s">
        <v>5</v>
      </c>
      <c r="K9" s="26">
        <v>0</v>
      </c>
      <c r="L9" s="26">
        <v>0</v>
      </c>
      <c r="M9" s="32">
        <v>1</v>
      </c>
      <c r="N9" s="26">
        <v>7</v>
      </c>
      <c r="O9" s="26" t="s">
        <v>18</v>
      </c>
      <c r="P9" s="26">
        <v>0</v>
      </c>
      <c r="Q9" s="26">
        <v>0</v>
      </c>
      <c r="R9" s="26">
        <v>0</v>
      </c>
      <c r="S9" s="26">
        <v>0</v>
      </c>
      <c r="T9" s="26">
        <v>0</v>
      </c>
      <c r="U9" t="s">
        <v>5</v>
      </c>
      <c r="V9" s="25">
        <v>1</v>
      </c>
      <c r="W9" s="25">
        <v>0</v>
      </c>
      <c r="X9" s="25">
        <v>0</v>
      </c>
      <c r="Y9" s="25">
        <v>0</v>
      </c>
      <c r="Z9" s="25">
        <v>0</v>
      </c>
      <c r="AA9" t="s">
        <v>65</v>
      </c>
      <c r="AB9" t="s">
        <v>66</v>
      </c>
      <c r="AC9" t="s">
        <v>18</v>
      </c>
    </row>
    <row r="10" spans="1:30" x14ac:dyDescent="0.3">
      <c r="A10" t="s">
        <v>50</v>
      </c>
      <c r="B10" t="s">
        <v>78</v>
      </c>
      <c r="C10" t="s">
        <v>53</v>
      </c>
      <c r="D10" s="39" t="s">
        <v>413</v>
      </c>
      <c r="E10" s="28">
        <v>43945</v>
      </c>
      <c r="F10" t="s">
        <v>79</v>
      </c>
      <c r="G10" t="s">
        <v>54</v>
      </c>
      <c r="H10" s="26">
        <v>1</v>
      </c>
      <c r="I10" s="26">
        <v>567</v>
      </c>
      <c r="J10" s="26" t="s">
        <v>5</v>
      </c>
      <c r="K10" s="26">
        <v>1</v>
      </c>
      <c r="L10" s="26">
        <v>3</v>
      </c>
      <c r="M10" s="32">
        <v>1</v>
      </c>
      <c r="N10" s="26">
        <v>7</v>
      </c>
      <c r="O10" s="26" t="s">
        <v>18</v>
      </c>
      <c r="P10" s="26">
        <v>0</v>
      </c>
      <c r="Q10" s="26">
        <v>0</v>
      </c>
      <c r="R10" s="26">
        <v>0</v>
      </c>
      <c r="S10" s="26">
        <v>1</v>
      </c>
      <c r="T10" s="26">
        <v>7</v>
      </c>
      <c r="U10" t="s">
        <v>5</v>
      </c>
      <c r="V10" s="25">
        <v>1</v>
      </c>
      <c r="W10" s="25">
        <v>0</v>
      </c>
      <c r="X10" s="25">
        <v>0</v>
      </c>
      <c r="Y10" s="25">
        <v>0</v>
      </c>
      <c r="Z10" s="25">
        <v>0</v>
      </c>
      <c r="AA10" t="s">
        <v>73</v>
      </c>
      <c r="AB10" t="s">
        <v>110</v>
      </c>
      <c r="AC10" t="s">
        <v>111</v>
      </c>
    </row>
    <row r="11" spans="1:30" x14ac:dyDescent="0.3">
      <c r="A11" t="s">
        <v>50</v>
      </c>
      <c r="B11" t="s">
        <v>80</v>
      </c>
      <c r="C11" t="s">
        <v>53</v>
      </c>
      <c r="D11" s="39" t="s">
        <v>414</v>
      </c>
      <c r="E11" s="28">
        <v>43874</v>
      </c>
      <c r="F11" t="s">
        <v>67</v>
      </c>
      <c r="G11" t="s">
        <v>54</v>
      </c>
      <c r="H11" s="26">
        <v>1</v>
      </c>
      <c r="I11" s="26">
        <v>586</v>
      </c>
      <c r="J11" s="26" t="s">
        <v>5</v>
      </c>
      <c r="K11" s="26">
        <v>1</v>
      </c>
      <c r="L11" s="26">
        <v>0</v>
      </c>
      <c r="M11" s="32">
        <v>1</v>
      </c>
      <c r="N11" s="26">
        <v>11</v>
      </c>
      <c r="O11" s="26" t="s">
        <v>15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t="s">
        <v>5</v>
      </c>
      <c r="V11" s="25">
        <v>1</v>
      </c>
      <c r="W11" s="25">
        <v>0</v>
      </c>
      <c r="X11" s="25">
        <v>0</v>
      </c>
      <c r="Y11" s="25">
        <v>0</v>
      </c>
      <c r="Z11" s="25">
        <v>0</v>
      </c>
      <c r="AA11" t="s">
        <v>68</v>
      </c>
      <c r="AB11" t="s">
        <v>112</v>
      </c>
      <c r="AC11" t="s">
        <v>18</v>
      </c>
    </row>
    <row r="12" spans="1:30" x14ac:dyDescent="0.3">
      <c r="A12" t="s">
        <v>50</v>
      </c>
      <c r="B12" s="29">
        <v>44</v>
      </c>
      <c r="C12" t="s">
        <v>72</v>
      </c>
      <c r="D12" s="39" t="s">
        <v>415</v>
      </c>
      <c r="E12" s="28">
        <v>44160</v>
      </c>
      <c r="F12" t="s">
        <v>81</v>
      </c>
      <c r="G12" t="s">
        <v>54</v>
      </c>
      <c r="H12" s="26">
        <v>2</v>
      </c>
      <c r="I12" s="26">
        <v>301</v>
      </c>
      <c r="J12" s="26" t="s">
        <v>5</v>
      </c>
      <c r="K12" s="26">
        <v>0</v>
      </c>
      <c r="L12" s="26">
        <v>0</v>
      </c>
      <c r="M12" s="32">
        <v>5</v>
      </c>
      <c r="N12" s="26">
        <v>0</v>
      </c>
      <c r="O12" s="26" t="s">
        <v>15</v>
      </c>
      <c r="P12" s="26">
        <v>0</v>
      </c>
      <c r="Q12" s="26">
        <v>0</v>
      </c>
      <c r="R12" s="26">
        <v>0</v>
      </c>
      <c r="S12" s="26">
        <v>0</v>
      </c>
      <c r="T12" s="26">
        <v>0</v>
      </c>
      <c r="U12" t="s">
        <v>5</v>
      </c>
      <c r="V12" s="25">
        <v>2</v>
      </c>
      <c r="W12" s="25">
        <v>0</v>
      </c>
      <c r="X12" s="25">
        <v>0</v>
      </c>
      <c r="Y12" s="25">
        <v>0</v>
      </c>
      <c r="Z12" s="25">
        <v>0</v>
      </c>
      <c r="AA12" t="s">
        <v>113</v>
      </c>
      <c r="AB12" t="s">
        <v>114</v>
      </c>
      <c r="AC12" t="s">
        <v>18</v>
      </c>
    </row>
    <row r="13" spans="1:30" x14ac:dyDescent="0.3">
      <c r="A13" t="s">
        <v>50</v>
      </c>
      <c r="B13" s="29">
        <v>45</v>
      </c>
      <c r="C13" t="s">
        <v>53</v>
      </c>
      <c r="D13" s="39" t="s">
        <v>416</v>
      </c>
      <c r="E13" s="28">
        <v>44143</v>
      </c>
      <c r="F13" t="s">
        <v>82</v>
      </c>
      <c r="G13" t="s">
        <v>54</v>
      </c>
      <c r="H13" s="26">
        <v>1</v>
      </c>
      <c r="I13" s="26">
        <v>419</v>
      </c>
      <c r="J13" s="26" t="s">
        <v>5</v>
      </c>
      <c r="K13" s="26">
        <v>1</v>
      </c>
      <c r="L13" s="26">
        <v>0</v>
      </c>
      <c r="M13" s="32">
        <v>0</v>
      </c>
      <c r="N13" s="26">
        <v>4</v>
      </c>
      <c r="O13" s="26" t="s">
        <v>18</v>
      </c>
      <c r="P13" s="26">
        <v>1</v>
      </c>
      <c r="Q13" s="26">
        <v>0</v>
      </c>
      <c r="R13" s="26">
        <v>0</v>
      </c>
      <c r="S13" s="26">
        <v>3</v>
      </c>
      <c r="T13" s="26">
        <v>2</v>
      </c>
      <c r="U13" t="s">
        <v>5</v>
      </c>
      <c r="V13" s="25">
        <v>1</v>
      </c>
      <c r="W13" s="25">
        <v>0</v>
      </c>
      <c r="X13" s="25">
        <v>0</v>
      </c>
      <c r="Y13" s="25">
        <v>0</v>
      </c>
      <c r="Z13" s="25">
        <v>0</v>
      </c>
      <c r="AA13" t="s">
        <v>73</v>
      </c>
      <c r="AB13" t="s">
        <v>116</v>
      </c>
      <c r="AC13" t="s">
        <v>115</v>
      </c>
      <c r="AD13" t="s">
        <v>117</v>
      </c>
    </row>
    <row r="14" spans="1:30" x14ac:dyDescent="0.3">
      <c r="A14" t="s">
        <v>50</v>
      </c>
      <c r="B14" s="29" t="s">
        <v>83</v>
      </c>
      <c r="C14" t="s">
        <v>72</v>
      </c>
      <c r="D14" s="39" t="s">
        <v>417</v>
      </c>
      <c r="E14" s="28">
        <v>43402</v>
      </c>
      <c r="F14" t="s">
        <v>84</v>
      </c>
      <c r="G14" t="s">
        <v>54</v>
      </c>
      <c r="H14" s="26">
        <v>2</v>
      </c>
      <c r="I14" s="26">
        <v>2350</v>
      </c>
      <c r="J14" s="26" t="s">
        <v>5</v>
      </c>
      <c r="K14" s="26">
        <v>5</v>
      </c>
      <c r="L14" s="26">
        <v>0</v>
      </c>
      <c r="M14" s="32">
        <v>3</v>
      </c>
      <c r="N14" s="26">
        <v>40</v>
      </c>
      <c r="O14" s="26" t="s">
        <v>15</v>
      </c>
      <c r="P14" s="26">
        <v>2</v>
      </c>
      <c r="Q14" s="26">
        <v>0</v>
      </c>
      <c r="R14" s="26">
        <v>0</v>
      </c>
      <c r="S14" s="26">
        <v>1</v>
      </c>
      <c r="T14" s="26">
        <v>0</v>
      </c>
      <c r="U14" t="s">
        <v>5</v>
      </c>
      <c r="V14" s="25">
        <v>2</v>
      </c>
      <c r="W14" s="25">
        <v>0</v>
      </c>
      <c r="X14" s="25">
        <v>0</v>
      </c>
      <c r="Y14" s="25">
        <v>0</v>
      </c>
      <c r="Z14" s="25">
        <v>0</v>
      </c>
      <c r="AA14" t="s">
        <v>118</v>
      </c>
      <c r="AB14" t="s">
        <v>119</v>
      </c>
      <c r="AC14" t="s">
        <v>120</v>
      </c>
      <c r="AD14" t="s">
        <v>121</v>
      </c>
    </row>
    <row r="15" spans="1:30" x14ac:dyDescent="0.3">
      <c r="A15" t="s">
        <v>50</v>
      </c>
      <c r="B15" s="29">
        <v>50</v>
      </c>
      <c r="C15" t="s">
        <v>53</v>
      </c>
      <c r="D15" s="39" t="s">
        <v>418</v>
      </c>
      <c r="E15" s="28">
        <v>43097</v>
      </c>
      <c r="F15" t="s">
        <v>82</v>
      </c>
      <c r="G15" t="s">
        <v>54</v>
      </c>
      <c r="H15" s="26">
        <v>1</v>
      </c>
      <c r="I15" s="26">
        <v>374</v>
      </c>
      <c r="J15" s="26" t="s">
        <v>5</v>
      </c>
      <c r="K15" s="26">
        <v>0</v>
      </c>
      <c r="L15" s="26">
        <v>0</v>
      </c>
      <c r="M15" s="32">
        <v>0</v>
      </c>
      <c r="N15" s="26">
        <v>5</v>
      </c>
      <c r="O15" s="26" t="s">
        <v>15</v>
      </c>
      <c r="P15" s="26">
        <v>0</v>
      </c>
      <c r="Q15" s="26">
        <v>0</v>
      </c>
      <c r="R15" s="26">
        <v>0</v>
      </c>
      <c r="S15" s="26">
        <v>0</v>
      </c>
      <c r="T15" s="26">
        <v>0</v>
      </c>
      <c r="U15" t="s">
        <v>5</v>
      </c>
      <c r="V15" s="25">
        <v>1</v>
      </c>
      <c r="W15" s="25">
        <v>0</v>
      </c>
      <c r="X15" s="25">
        <v>0</v>
      </c>
      <c r="Y15" s="25">
        <v>0</v>
      </c>
      <c r="Z15" s="25">
        <v>0</v>
      </c>
      <c r="AA15" t="s">
        <v>73</v>
      </c>
      <c r="AB15" t="s">
        <v>123</v>
      </c>
      <c r="AC15" t="s">
        <v>18</v>
      </c>
    </row>
    <row r="16" spans="1:30" x14ac:dyDescent="0.3">
      <c r="A16" t="s">
        <v>50</v>
      </c>
      <c r="B16" s="29" t="s">
        <v>32</v>
      </c>
      <c r="C16" t="s">
        <v>53</v>
      </c>
      <c r="D16" s="39" t="s">
        <v>419</v>
      </c>
      <c r="E16" s="28">
        <v>42780</v>
      </c>
      <c r="F16" t="s">
        <v>51</v>
      </c>
      <c r="G16" t="s">
        <v>54</v>
      </c>
      <c r="H16" s="26">
        <v>1</v>
      </c>
      <c r="I16" s="26">
        <v>542</v>
      </c>
      <c r="J16" s="26" t="s">
        <v>5</v>
      </c>
      <c r="K16" s="26">
        <v>1</v>
      </c>
      <c r="L16" s="26">
        <v>0</v>
      </c>
      <c r="M16" s="32">
        <v>0</v>
      </c>
      <c r="N16" s="26">
        <v>4</v>
      </c>
      <c r="O16" s="26" t="s">
        <v>18</v>
      </c>
      <c r="P16" s="26">
        <v>0</v>
      </c>
      <c r="Q16" s="26">
        <v>0</v>
      </c>
      <c r="R16" s="26">
        <v>0</v>
      </c>
      <c r="S16" s="26">
        <v>2</v>
      </c>
      <c r="T16" s="26">
        <v>2</v>
      </c>
      <c r="U16" t="s">
        <v>5</v>
      </c>
      <c r="V16" s="25">
        <v>1</v>
      </c>
      <c r="W16" s="25">
        <v>0</v>
      </c>
      <c r="X16" s="25">
        <v>0</v>
      </c>
      <c r="Y16" s="25">
        <v>0</v>
      </c>
      <c r="Z16" s="25">
        <v>0</v>
      </c>
      <c r="AA16" t="s">
        <v>73</v>
      </c>
      <c r="AB16" t="s">
        <v>124</v>
      </c>
      <c r="AC16" t="s">
        <v>125</v>
      </c>
    </row>
    <row r="17" spans="1:30" x14ac:dyDescent="0.3">
      <c r="A17" t="s">
        <v>50</v>
      </c>
      <c r="B17" s="29">
        <v>53</v>
      </c>
      <c r="C17" t="s">
        <v>53</v>
      </c>
      <c r="D17" s="39" t="s">
        <v>420</v>
      </c>
      <c r="E17" s="28">
        <v>43728</v>
      </c>
      <c r="F17" t="s">
        <v>85</v>
      </c>
      <c r="G17" t="s">
        <v>54</v>
      </c>
      <c r="H17" s="26">
        <v>1</v>
      </c>
      <c r="I17" s="26">
        <v>77</v>
      </c>
      <c r="J17" s="26" t="s">
        <v>5</v>
      </c>
      <c r="K17" s="26">
        <v>0</v>
      </c>
      <c r="L17" s="26">
        <v>0</v>
      </c>
      <c r="M17" s="32">
        <v>0</v>
      </c>
      <c r="N17" s="26">
        <v>1</v>
      </c>
      <c r="O17" s="26" t="s">
        <v>18</v>
      </c>
      <c r="P17" s="26">
        <v>0</v>
      </c>
      <c r="Q17" s="26">
        <v>0</v>
      </c>
      <c r="R17" s="26">
        <v>0</v>
      </c>
      <c r="S17" s="26">
        <v>0</v>
      </c>
      <c r="T17" s="26">
        <v>0</v>
      </c>
      <c r="U17" t="s">
        <v>5</v>
      </c>
      <c r="V17" s="25">
        <v>1</v>
      </c>
      <c r="W17" s="25">
        <v>0</v>
      </c>
      <c r="X17" s="25">
        <v>0</v>
      </c>
      <c r="Y17" s="25">
        <v>0</v>
      </c>
      <c r="Z17" s="25">
        <v>0</v>
      </c>
      <c r="AA17" t="s">
        <v>73</v>
      </c>
      <c r="AB17" t="s">
        <v>126</v>
      </c>
      <c r="AC17" t="s">
        <v>18</v>
      </c>
    </row>
    <row r="18" spans="1:30" x14ac:dyDescent="0.3">
      <c r="A18" t="s">
        <v>50</v>
      </c>
      <c r="B18" s="29">
        <v>54</v>
      </c>
      <c r="C18" t="s">
        <v>53</v>
      </c>
      <c r="D18" s="39" t="s">
        <v>421</v>
      </c>
      <c r="E18" s="28">
        <v>43378</v>
      </c>
      <c r="F18" t="s">
        <v>86</v>
      </c>
      <c r="G18" t="s">
        <v>54</v>
      </c>
      <c r="H18" s="26">
        <v>1</v>
      </c>
      <c r="I18" s="26">
        <v>361</v>
      </c>
      <c r="J18" s="26" t="s">
        <v>5</v>
      </c>
      <c r="K18" s="26">
        <v>0</v>
      </c>
      <c r="L18" s="26">
        <v>0</v>
      </c>
      <c r="M18" s="32">
        <v>0</v>
      </c>
      <c r="N18" s="26">
        <v>6</v>
      </c>
      <c r="O18" s="26" t="s">
        <v>15</v>
      </c>
      <c r="P18" s="26">
        <v>1</v>
      </c>
      <c r="Q18" s="26">
        <v>0</v>
      </c>
      <c r="R18" s="26">
        <v>0</v>
      </c>
      <c r="S18" s="26">
        <v>1</v>
      </c>
      <c r="T18" s="26">
        <v>0</v>
      </c>
      <c r="U18" t="s">
        <v>5</v>
      </c>
      <c r="V18" s="25">
        <v>1</v>
      </c>
      <c r="W18" s="25">
        <v>0</v>
      </c>
      <c r="X18" s="25">
        <v>0</v>
      </c>
      <c r="Y18" s="25">
        <v>0</v>
      </c>
      <c r="Z18" s="25">
        <v>0</v>
      </c>
      <c r="AA18" t="s">
        <v>127</v>
      </c>
      <c r="AB18" t="s">
        <v>128</v>
      </c>
      <c r="AC18" t="s">
        <v>129</v>
      </c>
      <c r="AD18" t="s">
        <v>130</v>
      </c>
    </row>
    <row r="19" spans="1:30" x14ac:dyDescent="0.3">
      <c r="A19" t="s">
        <v>50</v>
      </c>
      <c r="B19" s="29">
        <v>55</v>
      </c>
      <c r="C19" t="s">
        <v>53</v>
      </c>
      <c r="D19" s="39" t="s">
        <v>422</v>
      </c>
      <c r="E19" s="28">
        <v>43501</v>
      </c>
      <c r="F19" t="s">
        <v>87</v>
      </c>
      <c r="G19" t="s">
        <v>54</v>
      </c>
      <c r="H19" s="26">
        <v>3</v>
      </c>
      <c r="I19" s="26">
        <v>263</v>
      </c>
      <c r="J19" s="26" t="s">
        <v>5</v>
      </c>
      <c r="K19" s="26">
        <v>0</v>
      </c>
      <c r="L19" s="26">
        <v>0</v>
      </c>
      <c r="M19" s="32">
        <v>3</v>
      </c>
      <c r="N19" s="26">
        <v>1</v>
      </c>
      <c r="O19" s="26" t="s">
        <v>15</v>
      </c>
      <c r="P19" s="26">
        <v>1</v>
      </c>
      <c r="Q19" s="26">
        <v>0</v>
      </c>
      <c r="R19" s="26">
        <v>0</v>
      </c>
      <c r="S19" s="26">
        <v>0</v>
      </c>
      <c r="T19" s="26">
        <v>0</v>
      </c>
      <c r="U19" t="s">
        <v>5</v>
      </c>
      <c r="V19" s="25">
        <v>3</v>
      </c>
      <c r="W19" s="25">
        <v>0</v>
      </c>
      <c r="X19" s="25">
        <v>0</v>
      </c>
      <c r="Y19" s="25">
        <v>0</v>
      </c>
      <c r="Z19" s="25">
        <v>0</v>
      </c>
      <c r="AA19" t="s">
        <v>73</v>
      </c>
      <c r="AB19" t="s">
        <v>131</v>
      </c>
      <c r="AC19" t="s">
        <v>18</v>
      </c>
      <c r="AD19" t="s">
        <v>132</v>
      </c>
    </row>
    <row r="20" spans="1:30" x14ac:dyDescent="0.3">
      <c r="A20" t="s">
        <v>50</v>
      </c>
      <c r="B20" s="29" t="s">
        <v>89</v>
      </c>
      <c r="C20" t="s">
        <v>72</v>
      </c>
      <c r="D20" s="39" t="s">
        <v>423</v>
      </c>
      <c r="E20" s="28">
        <v>42875</v>
      </c>
      <c r="F20" t="s">
        <v>88</v>
      </c>
      <c r="G20" t="s">
        <v>54</v>
      </c>
      <c r="H20" s="26">
        <v>1</v>
      </c>
      <c r="I20" s="26">
        <v>1172</v>
      </c>
      <c r="J20" s="26" t="s">
        <v>5</v>
      </c>
      <c r="K20" s="26">
        <v>6</v>
      </c>
      <c r="L20" s="26">
        <v>1</v>
      </c>
      <c r="M20" s="32">
        <v>2</v>
      </c>
      <c r="N20" s="26">
        <v>4</v>
      </c>
      <c r="O20" s="26" t="s">
        <v>18</v>
      </c>
      <c r="P20" s="26">
        <v>0</v>
      </c>
      <c r="Q20" s="26">
        <v>0</v>
      </c>
      <c r="R20" s="26">
        <v>0</v>
      </c>
      <c r="S20" s="26">
        <v>1</v>
      </c>
      <c r="T20" s="26">
        <v>0</v>
      </c>
      <c r="U20" t="s">
        <v>5</v>
      </c>
      <c r="V20" s="25">
        <v>1</v>
      </c>
      <c r="W20" s="25">
        <v>0</v>
      </c>
      <c r="X20" s="25">
        <v>0</v>
      </c>
      <c r="Y20" s="25">
        <v>0</v>
      </c>
      <c r="Z20" s="25">
        <v>0</v>
      </c>
      <c r="AA20" t="s">
        <v>133</v>
      </c>
      <c r="AB20" t="s">
        <v>134</v>
      </c>
      <c r="AC20" t="s">
        <v>135</v>
      </c>
    </row>
    <row r="21" spans="1:30" x14ac:dyDescent="0.3">
      <c r="A21" t="s">
        <v>50</v>
      </c>
      <c r="B21" s="29" t="s">
        <v>44</v>
      </c>
      <c r="C21" t="s">
        <v>72</v>
      </c>
      <c r="D21" s="39" t="s">
        <v>424</v>
      </c>
      <c r="E21" s="28">
        <v>42910</v>
      </c>
      <c r="F21" t="s">
        <v>88</v>
      </c>
      <c r="G21" t="s">
        <v>54</v>
      </c>
      <c r="H21" s="26">
        <v>1</v>
      </c>
      <c r="I21" s="26">
        <v>481</v>
      </c>
      <c r="J21" s="26" t="s">
        <v>5</v>
      </c>
      <c r="K21" s="26">
        <v>0</v>
      </c>
      <c r="L21" s="26">
        <v>0</v>
      </c>
      <c r="M21" s="32">
        <v>0</v>
      </c>
      <c r="N21" s="26">
        <v>3</v>
      </c>
      <c r="O21" s="26" t="s">
        <v>18</v>
      </c>
      <c r="P21" s="26">
        <v>0</v>
      </c>
      <c r="Q21" s="26">
        <v>0</v>
      </c>
      <c r="R21" s="26">
        <v>0</v>
      </c>
      <c r="S21" s="26">
        <v>1</v>
      </c>
      <c r="T21" s="26">
        <v>4</v>
      </c>
      <c r="U21" t="s">
        <v>5</v>
      </c>
      <c r="V21" s="25">
        <v>1</v>
      </c>
      <c r="W21" s="25">
        <v>0</v>
      </c>
      <c r="X21" s="25">
        <v>0</v>
      </c>
      <c r="Y21" s="25">
        <v>0</v>
      </c>
      <c r="Z21" s="25">
        <v>0</v>
      </c>
      <c r="AA21" t="s">
        <v>136</v>
      </c>
      <c r="AB21" t="s">
        <v>137</v>
      </c>
      <c r="AC21" t="s">
        <v>138</v>
      </c>
    </row>
    <row r="22" spans="1:30" x14ac:dyDescent="0.3">
      <c r="A22" t="s">
        <v>50</v>
      </c>
      <c r="B22" s="29">
        <v>61</v>
      </c>
      <c r="C22" t="s">
        <v>72</v>
      </c>
      <c r="D22" s="39" t="s">
        <v>425</v>
      </c>
      <c r="E22" s="28">
        <v>43018</v>
      </c>
      <c r="F22" t="s">
        <v>16</v>
      </c>
      <c r="G22" t="s">
        <v>54</v>
      </c>
      <c r="H22" s="26">
        <v>1</v>
      </c>
      <c r="I22" s="26">
        <v>142</v>
      </c>
      <c r="J22" s="26" t="s">
        <v>5</v>
      </c>
      <c r="K22" s="26">
        <v>0</v>
      </c>
      <c r="L22" s="26">
        <v>0</v>
      </c>
      <c r="M22" s="32">
        <v>0</v>
      </c>
      <c r="N22" s="26">
        <v>3</v>
      </c>
      <c r="O22" s="26" t="s">
        <v>18</v>
      </c>
      <c r="P22" s="26">
        <v>0</v>
      </c>
      <c r="Q22" s="26">
        <v>0</v>
      </c>
      <c r="R22" s="26">
        <v>0</v>
      </c>
      <c r="S22" s="26">
        <v>0</v>
      </c>
      <c r="T22" s="26">
        <v>2</v>
      </c>
      <c r="U22" t="s">
        <v>5</v>
      </c>
      <c r="V22" s="25">
        <v>1</v>
      </c>
      <c r="W22" s="25">
        <v>0</v>
      </c>
      <c r="X22" s="25">
        <v>0</v>
      </c>
      <c r="Y22" s="25">
        <v>0</v>
      </c>
      <c r="Z22" s="25">
        <v>0</v>
      </c>
      <c r="AA22" t="s">
        <v>73</v>
      </c>
      <c r="AB22" t="s">
        <v>139</v>
      </c>
      <c r="AC22" t="s">
        <v>140</v>
      </c>
    </row>
    <row r="23" spans="1:30" x14ac:dyDescent="0.3">
      <c r="A23" t="s">
        <v>50</v>
      </c>
      <c r="B23" s="29">
        <v>62</v>
      </c>
      <c r="C23" t="s">
        <v>72</v>
      </c>
      <c r="D23" s="39" t="s">
        <v>426</v>
      </c>
      <c r="E23" s="28">
        <v>42861</v>
      </c>
      <c r="F23" t="s">
        <v>88</v>
      </c>
      <c r="G23" t="s">
        <v>54</v>
      </c>
      <c r="H23" s="26">
        <v>1</v>
      </c>
      <c r="I23" s="26">
        <v>292</v>
      </c>
      <c r="J23" s="26" t="s">
        <v>5</v>
      </c>
      <c r="K23" s="26">
        <v>0</v>
      </c>
      <c r="L23" s="26">
        <v>1</v>
      </c>
      <c r="M23" s="32">
        <v>0</v>
      </c>
      <c r="N23" s="26">
        <v>1</v>
      </c>
      <c r="O23" s="26" t="s">
        <v>18</v>
      </c>
      <c r="P23" s="26">
        <v>0</v>
      </c>
      <c r="Q23" s="26">
        <v>0</v>
      </c>
      <c r="R23" s="26">
        <v>0</v>
      </c>
      <c r="S23" s="26">
        <v>0</v>
      </c>
      <c r="T23" s="26">
        <v>0</v>
      </c>
      <c r="U23" t="s">
        <v>5</v>
      </c>
      <c r="V23" s="25">
        <v>1</v>
      </c>
      <c r="W23" s="25">
        <v>0</v>
      </c>
      <c r="X23" s="25">
        <v>0</v>
      </c>
      <c r="Y23" s="25">
        <v>0</v>
      </c>
      <c r="Z23" s="25">
        <v>0</v>
      </c>
      <c r="AA23" t="s">
        <v>73</v>
      </c>
      <c r="AB23" t="s">
        <v>141</v>
      </c>
      <c r="AC23" t="s">
        <v>18</v>
      </c>
      <c r="AD23" t="s">
        <v>142</v>
      </c>
    </row>
    <row r="24" spans="1:30" x14ac:dyDescent="0.3">
      <c r="A24" t="s">
        <v>50</v>
      </c>
      <c r="B24" s="29" t="s">
        <v>90</v>
      </c>
      <c r="C24" t="s">
        <v>72</v>
      </c>
      <c r="D24" s="39" t="s">
        <v>427</v>
      </c>
      <c r="E24" s="28">
        <v>43766</v>
      </c>
      <c r="F24" t="s">
        <v>91</v>
      </c>
      <c r="G24" t="s">
        <v>54</v>
      </c>
      <c r="H24" s="26">
        <v>1</v>
      </c>
      <c r="I24" s="26">
        <v>647</v>
      </c>
      <c r="J24" s="26" t="s">
        <v>5</v>
      </c>
      <c r="K24" s="26">
        <v>0</v>
      </c>
      <c r="L24" s="26">
        <v>0</v>
      </c>
      <c r="M24" s="32">
        <v>0</v>
      </c>
      <c r="N24" s="26">
        <v>0</v>
      </c>
      <c r="O24" s="26" t="s">
        <v>18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t="s">
        <v>42</v>
      </c>
      <c r="V24" s="25">
        <v>1</v>
      </c>
      <c r="W24" s="25">
        <v>0</v>
      </c>
      <c r="X24" s="25">
        <v>0</v>
      </c>
      <c r="Y24" s="25">
        <v>0</v>
      </c>
      <c r="Z24" s="25">
        <v>0</v>
      </c>
      <c r="AA24" t="s">
        <v>143</v>
      </c>
      <c r="AB24" t="s">
        <v>18</v>
      </c>
      <c r="AC24" t="s">
        <v>18</v>
      </c>
      <c r="AD24" t="s">
        <v>144</v>
      </c>
    </row>
    <row r="25" spans="1:30" x14ac:dyDescent="0.3">
      <c r="A25" t="s">
        <v>50</v>
      </c>
      <c r="B25" s="29" t="s">
        <v>45</v>
      </c>
      <c r="C25" t="s">
        <v>72</v>
      </c>
      <c r="D25" s="39" t="s">
        <v>428</v>
      </c>
      <c r="E25" s="28">
        <v>43554</v>
      </c>
      <c r="F25" t="s">
        <v>92</v>
      </c>
      <c r="G25" t="s">
        <v>54</v>
      </c>
      <c r="H25" s="26">
        <v>1</v>
      </c>
      <c r="I25" s="26">
        <v>453</v>
      </c>
      <c r="J25" s="26" t="s">
        <v>5</v>
      </c>
      <c r="K25" s="26">
        <v>1</v>
      </c>
      <c r="L25" s="26">
        <v>0</v>
      </c>
      <c r="M25" s="32">
        <v>0</v>
      </c>
      <c r="N25" s="26">
        <v>8</v>
      </c>
      <c r="O25" s="26" t="s">
        <v>18</v>
      </c>
      <c r="P25" s="26">
        <v>0</v>
      </c>
      <c r="Q25" s="26">
        <v>0</v>
      </c>
      <c r="R25" s="26">
        <v>0</v>
      </c>
      <c r="S25" s="26">
        <v>1</v>
      </c>
      <c r="T25" s="26">
        <v>0</v>
      </c>
      <c r="U25" t="s">
        <v>5</v>
      </c>
      <c r="V25" s="25">
        <v>1</v>
      </c>
      <c r="W25" s="25">
        <v>0</v>
      </c>
      <c r="X25" s="25">
        <v>0</v>
      </c>
      <c r="Y25" s="25">
        <v>0</v>
      </c>
      <c r="Z25" s="25">
        <v>0</v>
      </c>
      <c r="AA25" t="s">
        <v>73</v>
      </c>
      <c r="AB25" t="s">
        <v>145</v>
      </c>
      <c r="AC25" t="s">
        <v>146</v>
      </c>
    </row>
    <row r="26" spans="1:30" x14ac:dyDescent="0.3">
      <c r="A26" t="s">
        <v>50</v>
      </c>
      <c r="B26" s="29" t="s">
        <v>46</v>
      </c>
      <c r="C26" t="s">
        <v>72</v>
      </c>
      <c r="D26" s="39" t="s">
        <v>429</v>
      </c>
      <c r="E26" s="28">
        <v>43169</v>
      </c>
      <c r="F26" t="s">
        <v>93</v>
      </c>
      <c r="G26" t="s">
        <v>54</v>
      </c>
      <c r="H26" s="26">
        <v>1</v>
      </c>
      <c r="I26" s="26">
        <v>521</v>
      </c>
      <c r="J26" s="26" t="s">
        <v>5</v>
      </c>
      <c r="K26" s="26">
        <v>0</v>
      </c>
      <c r="L26" s="26">
        <v>0</v>
      </c>
      <c r="M26" s="32">
        <v>0</v>
      </c>
      <c r="N26" s="26">
        <v>1</v>
      </c>
      <c r="O26" s="26" t="s">
        <v>5</v>
      </c>
      <c r="P26" s="26">
        <v>0</v>
      </c>
      <c r="Q26" s="26">
        <v>0</v>
      </c>
      <c r="R26" s="26">
        <v>0</v>
      </c>
      <c r="S26" s="26">
        <v>2</v>
      </c>
      <c r="T26" s="26">
        <v>0</v>
      </c>
      <c r="U26" t="s">
        <v>5</v>
      </c>
      <c r="V26" s="25">
        <v>1</v>
      </c>
      <c r="W26" s="25">
        <v>0</v>
      </c>
      <c r="X26" s="25">
        <v>0</v>
      </c>
      <c r="Y26" s="25">
        <v>0</v>
      </c>
      <c r="Z26" s="25">
        <v>0</v>
      </c>
      <c r="AA26" t="s">
        <v>147</v>
      </c>
      <c r="AB26" t="s">
        <v>148</v>
      </c>
      <c r="AC26" t="s">
        <v>149</v>
      </c>
    </row>
    <row r="27" spans="1:30" x14ac:dyDescent="0.3">
      <c r="A27" t="s">
        <v>50</v>
      </c>
      <c r="B27" s="29">
        <v>69</v>
      </c>
      <c r="C27" t="s">
        <v>53</v>
      </c>
      <c r="D27" s="39" t="s">
        <v>430</v>
      </c>
      <c r="E27" s="28">
        <v>42612</v>
      </c>
      <c r="F27" t="s">
        <v>47</v>
      </c>
      <c r="G27" t="s">
        <v>54</v>
      </c>
      <c r="H27" s="26">
        <v>1</v>
      </c>
      <c r="I27" s="26">
        <v>211</v>
      </c>
      <c r="J27" s="26" t="s">
        <v>5</v>
      </c>
      <c r="K27" s="26">
        <v>0</v>
      </c>
      <c r="L27" s="26">
        <v>0</v>
      </c>
      <c r="M27" s="32">
        <v>0</v>
      </c>
      <c r="N27" s="26">
        <v>5</v>
      </c>
      <c r="O27" s="26" t="s">
        <v>18</v>
      </c>
      <c r="P27" s="26">
        <v>0</v>
      </c>
      <c r="Q27" s="26">
        <v>0</v>
      </c>
      <c r="R27" s="26">
        <v>0</v>
      </c>
      <c r="S27" s="26">
        <v>0</v>
      </c>
      <c r="T27" s="26">
        <v>1</v>
      </c>
      <c r="U27" t="s">
        <v>5</v>
      </c>
      <c r="V27" s="25">
        <v>1</v>
      </c>
      <c r="W27" s="25">
        <v>0</v>
      </c>
      <c r="X27" s="25">
        <v>0</v>
      </c>
      <c r="Y27" s="25">
        <v>0</v>
      </c>
      <c r="Z27" s="25">
        <v>0</v>
      </c>
      <c r="AA27" t="s">
        <v>73</v>
      </c>
      <c r="AB27" t="s">
        <v>150</v>
      </c>
      <c r="AC27" t="s">
        <v>151</v>
      </c>
    </row>
    <row r="28" spans="1:30" x14ac:dyDescent="0.3">
      <c r="A28" t="s">
        <v>50</v>
      </c>
      <c r="B28" s="29">
        <v>70</v>
      </c>
      <c r="C28" t="s">
        <v>53</v>
      </c>
      <c r="D28" s="39" t="s">
        <v>431</v>
      </c>
      <c r="E28" s="28">
        <v>42891</v>
      </c>
      <c r="F28" t="s">
        <v>16</v>
      </c>
      <c r="G28" t="s">
        <v>54</v>
      </c>
      <c r="H28" s="26">
        <v>1</v>
      </c>
      <c r="I28" s="26">
        <v>250</v>
      </c>
      <c r="J28" s="26" t="s">
        <v>5</v>
      </c>
      <c r="K28" s="26">
        <v>2</v>
      </c>
      <c r="L28" s="26">
        <v>0</v>
      </c>
      <c r="M28" s="32">
        <v>0</v>
      </c>
      <c r="N28" s="26">
        <v>4</v>
      </c>
      <c r="O28" s="26" t="s">
        <v>15</v>
      </c>
      <c r="P28" s="26">
        <v>0</v>
      </c>
      <c r="Q28" s="26">
        <v>0</v>
      </c>
      <c r="R28" s="26">
        <v>0</v>
      </c>
      <c r="S28" s="26">
        <v>1</v>
      </c>
      <c r="T28" s="26">
        <v>0</v>
      </c>
      <c r="U28" t="s">
        <v>5</v>
      </c>
      <c r="V28" s="25">
        <v>1</v>
      </c>
      <c r="W28" s="25">
        <v>0</v>
      </c>
      <c r="X28" s="25">
        <v>0</v>
      </c>
      <c r="Y28" s="25">
        <v>0</v>
      </c>
      <c r="Z28" s="25">
        <v>0</v>
      </c>
      <c r="AA28" t="s">
        <v>152</v>
      </c>
      <c r="AB28" t="s">
        <v>171</v>
      </c>
      <c r="AC28" t="s">
        <v>172</v>
      </c>
    </row>
    <row r="29" spans="1:30" x14ac:dyDescent="0.3">
      <c r="A29" t="s">
        <v>50</v>
      </c>
      <c r="B29" s="29">
        <v>71</v>
      </c>
      <c r="C29" t="s">
        <v>53</v>
      </c>
      <c r="D29" s="39" t="s">
        <v>432</v>
      </c>
      <c r="E29" s="28">
        <v>43000</v>
      </c>
      <c r="F29" t="s">
        <v>16</v>
      </c>
      <c r="G29" t="s">
        <v>54</v>
      </c>
      <c r="H29" s="26">
        <v>1</v>
      </c>
      <c r="I29" s="26">
        <v>371</v>
      </c>
      <c r="J29" s="26" t="s">
        <v>5</v>
      </c>
      <c r="K29" s="26">
        <v>0</v>
      </c>
      <c r="L29" s="26">
        <v>0</v>
      </c>
      <c r="M29" s="32">
        <v>0</v>
      </c>
      <c r="N29" s="26">
        <v>3</v>
      </c>
      <c r="O29" s="26" t="s">
        <v>15</v>
      </c>
      <c r="P29" s="26">
        <v>0</v>
      </c>
      <c r="Q29" s="26">
        <v>0</v>
      </c>
      <c r="R29" s="26">
        <v>0</v>
      </c>
      <c r="S29" s="26">
        <v>0</v>
      </c>
      <c r="T29" s="26">
        <v>0</v>
      </c>
      <c r="U29" t="s">
        <v>5</v>
      </c>
      <c r="V29" s="25">
        <v>1</v>
      </c>
      <c r="W29" s="25">
        <v>0</v>
      </c>
      <c r="X29" s="25">
        <v>0</v>
      </c>
      <c r="Y29" s="25">
        <v>0</v>
      </c>
      <c r="Z29" s="25">
        <v>0</v>
      </c>
      <c r="AA29" t="s">
        <v>153</v>
      </c>
      <c r="AB29" t="s">
        <v>154</v>
      </c>
      <c r="AC29" t="s">
        <v>18</v>
      </c>
    </row>
    <row r="30" spans="1:30" x14ac:dyDescent="0.3">
      <c r="A30" t="s">
        <v>50</v>
      </c>
      <c r="B30" s="29">
        <v>73</v>
      </c>
      <c r="C30" t="s">
        <v>53</v>
      </c>
      <c r="D30" s="39" t="s">
        <v>433</v>
      </c>
      <c r="E30" s="28">
        <v>43017</v>
      </c>
      <c r="F30" t="s">
        <v>94</v>
      </c>
      <c r="G30" t="s">
        <v>54</v>
      </c>
      <c r="H30" s="26">
        <v>1</v>
      </c>
      <c r="I30" s="26">
        <v>194</v>
      </c>
      <c r="J30" s="26" t="s">
        <v>5</v>
      </c>
      <c r="K30" s="26">
        <v>0</v>
      </c>
      <c r="L30" s="26">
        <v>0</v>
      </c>
      <c r="M30" s="32">
        <v>0</v>
      </c>
      <c r="N30" s="26">
        <v>2</v>
      </c>
      <c r="O30" s="26" t="s">
        <v>18</v>
      </c>
      <c r="P30" s="26">
        <v>0</v>
      </c>
      <c r="Q30" s="26">
        <v>0</v>
      </c>
      <c r="R30" s="26">
        <v>0</v>
      </c>
      <c r="S30" s="26">
        <v>0</v>
      </c>
      <c r="T30" s="26">
        <v>1</v>
      </c>
      <c r="U30" t="s">
        <v>5</v>
      </c>
      <c r="V30" s="25">
        <v>1</v>
      </c>
      <c r="W30" s="25">
        <v>0</v>
      </c>
      <c r="X30" s="25">
        <v>0</v>
      </c>
      <c r="Y30" s="25">
        <v>0</v>
      </c>
      <c r="Z30" s="25">
        <v>0</v>
      </c>
      <c r="AA30" t="s">
        <v>73</v>
      </c>
      <c r="AB30" t="s">
        <v>155</v>
      </c>
      <c r="AC30" t="s">
        <v>74</v>
      </c>
    </row>
    <row r="31" spans="1:30" x14ac:dyDescent="0.3">
      <c r="A31" t="s">
        <v>50</v>
      </c>
      <c r="B31" s="29">
        <v>74</v>
      </c>
      <c r="C31" t="s">
        <v>53</v>
      </c>
      <c r="D31" s="39" t="s">
        <v>434</v>
      </c>
      <c r="E31" s="28">
        <v>42916</v>
      </c>
      <c r="F31" t="s">
        <v>95</v>
      </c>
      <c r="G31" t="s">
        <v>54</v>
      </c>
      <c r="H31" s="26">
        <v>1</v>
      </c>
      <c r="I31" s="26">
        <v>326</v>
      </c>
      <c r="J31" s="26" t="s">
        <v>5</v>
      </c>
      <c r="K31" s="26">
        <v>0</v>
      </c>
      <c r="L31" s="26">
        <v>0</v>
      </c>
      <c r="M31" s="32">
        <v>2</v>
      </c>
      <c r="N31" s="26">
        <v>6</v>
      </c>
      <c r="O31" s="26" t="s">
        <v>15</v>
      </c>
      <c r="P31" s="26">
        <v>0</v>
      </c>
      <c r="Q31" s="26">
        <v>0</v>
      </c>
      <c r="R31" s="26">
        <v>0</v>
      </c>
      <c r="S31" s="26">
        <v>2</v>
      </c>
      <c r="T31" s="26">
        <v>1</v>
      </c>
      <c r="U31" t="s">
        <v>5</v>
      </c>
      <c r="V31" s="25">
        <v>1</v>
      </c>
      <c r="W31" s="25">
        <v>0</v>
      </c>
      <c r="X31" s="25">
        <v>0</v>
      </c>
      <c r="Y31" s="25">
        <v>0</v>
      </c>
      <c r="Z31" s="25">
        <v>0</v>
      </c>
      <c r="AA31" t="s">
        <v>156</v>
      </c>
      <c r="AB31" t="s">
        <v>157</v>
      </c>
      <c r="AC31" t="s">
        <v>158</v>
      </c>
    </row>
    <row r="32" spans="1:30" x14ac:dyDescent="0.3">
      <c r="A32" t="s">
        <v>50</v>
      </c>
      <c r="B32" s="29">
        <v>75</v>
      </c>
      <c r="C32" t="s">
        <v>53</v>
      </c>
      <c r="D32" s="39" t="s">
        <v>435</v>
      </c>
      <c r="E32" s="28">
        <v>43603</v>
      </c>
      <c r="F32" t="s">
        <v>96</v>
      </c>
      <c r="G32" t="s">
        <v>54</v>
      </c>
      <c r="H32" s="26">
        <v>2</v>
      </c>
      <c r="I32" s="26">
        <v>226</v>
      </c>
      <c r="J32" s="26" t="s">
        <v>5</v>
      </c>
      <c r="K32" s="26">
        <v>0</v>
      </c>
      <c r="L32" s="26">
        <v>0</v>
      </c>
      <c r="M32" s="32">
        <v>1</v>
      </c>
      <c r="N32" s="26">
        <v>6</v>
      </c>
      <c r="O32" s="26" t="s">
        <v>18</v>
      </c>
      <c r="P32" s="26">
        <v>1</v>
      </c>
      <c r="Q32" s="26">
        <v>0</v>
      </c>
      <c r="R32" s="26">
        <v>0</v>
      </c>
      <c r="S32" s="26">
        <v>0</v>
      </c>
      <c r="T32" s="26">
        <v>0</v>
      </c>
      <c r="U32" t="s">
        <v>5</v>
      </c>
      <c r="V32" s="25">
        <v>2</v>
      </c>
      <c r="W32" s="25">
        <v>0</v>
      </c>
      <c r="X32" s="25">
        <v>0</v>
      </c>
      <c r="Y32" s="25">
        <v>0</v>
      </c>
      <c r="Z32" s="25">
        <v>0</v>
      </c>
      <c r="AA32" t="s">
        <v>159</v>
      </c>
      <c r="AC32" t="s">
        <v>18</v>
      </c>
      <c r="AD32" t="s">
        <v>160</v>
      </c>
    </row>
    <row r="33" spans="1:30" x14ac:dyDescent="0.3">
      <c r="A33" t="s">
        <v>50</v>
      </c>
      <c r="B33" s="29" t="s">
        <v>97</v>
      </c>
      <c r="C33" t="s">
        <v>53</v>
      </c>
      <c r="D33" s="39" t="s">
        <v>436</v>
      </c>
      <c r="E33" s="28">
        <v>43495</v>
      </c>
      <c r="F33" t="s">
        <v>98</v>
      </c>
      <c r="G33" t="s">
        <v>54</v>
      </c>
      <c r="H33" s="26">
        <v>1</v>
      </c>
      <c r="I33" s="26">
        <v>566</v>
      </c>
      <c r="J33" s="26" t="s">
        <v>5</v>
      </c>
      <c r="K33" s="26">
        <v>0</v>
      </c>
      <c r="L33" s="26">
        <v>0</v>
      </c>
      <c r="M33" s="26">
        <v>6</v>
      </c>
      <c r="N33" s="26">
        <v>18</v>
      </c>
      <c r="O33" s="26" t="s">
        <v>18</v>
      </c>
      <c r="P33" s="26">
        <v>0</v>
      </c>
      <c r="Q33" s="26">
        <v>0</v>
      </c>
      <c r="R33" s="26">
        <v>1</v>
      </c>
      <c r="S33" s="26">
        <v>1</v>
      </c>
      <c r="T33" s="26">
        <v>2</v>
      </c>
      <c r="U33" t="s">
        <v>5</v>
      </c>
      <c r="V33" s="25">
        <v>1</v>
      </c>
      <c r="W33" s="25">
        <v>0</v>
      </c>
      <c r="X33" s="25">
        <v>0</v>
      </c>
      <c r="Y33" s="25">
        <v>0</v>
      </c>
      <c r="Z33" s="25">
        <v>0</v>
      </c>
      <c r="AA33" t="s">
        <v>73</v>
      </c>
      <c r="AB33" t="s">
        <v>167</v>
      </c>
      <c r="AC33" t="s">
        <v>162</v>
      </c>
      <c r="AD33" t="s">
        <v>163</v>
      </c>
    </row>
    <row r="34" spans="1:30" x14ac:dyDescent="0.3">
      <c r="A34" t="s">
        <v>50</v>
      </c>
      <c r="B34" s="29">
        <v>79</v>
      </c>
      <c r="C34" t="s">
        <v>53</v>
      </c>
      <c r="D34" s="39" t="s">
        <v>437</v>
      </c>
      <c r="E34" s="28">
        <v>43495</v>
      </c>
      <c r="F34" t="s">
        <v>98</v>
      </c>
      <c r="G34" t="s">
        <v>54</v>
      </c>
      <c r="H34" s="26">
        <v>1</v>
      </c>
      <c r="I34" s="26">
        <v>87</v>
      </c>
      <c r="J34" s="26" t="s">
        <v>5</v>
      </c>
      <c r="K34" s="26">
        <v>0</v>
      </c>
      <c r="L34" s="26">
        <v>0</v>
      </c>
      <c r="M34" s="26">
        <v>1</v>
      </c>
      <c r="N34" s="26">
        <v>1</v>
      </c>
      <c r="O34" s="26" t="s">
        <v>18</v>
      </c>
      <c r="P34" s="26">
        <v>0</v>
      </c>
      <c r="Q34" s="26">
        <v>0</v>
      </c>
      <c r="R34" s="26">
        <v>1</v>
      </c>
      <c r="S34" s="26">
        <v>0</v>
      </c>
      <c r="T34" s="26">
        <v>1</v>
      </c>
      <c r="U34" t="s">
        <v>5</v>
      </c>
      <c r="V34" s="25">
        <v>1</v>
      </c>
      <c r="W34" s="25">
        <v>0</v>
      </c>
      <c r="X34" s="25">
        <v>0</v>
      </c>
      <c r="Y34" s="25">
        <v>0</v>
      </c>
      <c r="Z34" s="25">
        <v>0</v>
      </c>
      <c r="AA34" t="s">
        <v>73</v>
      </c>
      <c r="AB34" t="s">
        <v>164</v>
      </c>
      <c r="AC34" t="s">
        <v>165</v>
      </c>
      <c r="AD34" t="s">
        <v>163</v>
      </c>
    </row>
    <row r="35" spans="1:30" x14ac:dyDescent="0.3">
      <c r="A35" t="s">
        <v>50</v>
      </c>
      <c r="B35" s="29" t="s">
        <v>99</v>
      </c>
      <c r="C35" t="s">
        <v>53</v>
      </c>
      <c r="D35" s="39" t="s">
        <v>438</v>
      </c>
      <c r="E35" s="28">
        <v>43175</v>
      </c>
      <c r="F35" t="s">
        <v>100</v>
      </c>
      <c r="G35" t="s">
        <v>54</v>
      </c>
      <c r="H35" s="26">
        <v>1</v>
      </c>
      <c r="I35" s="26">
        <v>597</v>
      </c>
      <c r="J35" s="26" t="s">
        <v>5</v>
      </c>
      <c r="K35" s="26">
        <v>0</v>
      </c>
      <c r="L35" s="26">
        <v>1</v>
      </c>
      <c r="M35" s="26">
        <v>0</v>
      </c>
      <c r="N35" s="26">
        <v>0</v>
      </c>
      <c r="O35" s="26" t="s">
        <v>18</v>
      </c>
      <c r="P35" s="26">
        <v>1</v>
      </c>
      <c r="Q35" s="26">
        <v>0</v>
      </c>
      <c r="R35" s="26">
        <v>0</v>
      </c>
      <c r="S35" s="26">
        <v>0</v>
      </c>
      <c r="T35" s="26">
        <v>0</v>
      </c>
      <c r="U35" t="s">
        <v>5</v>
      </c>
      <c r="V35" s="25">
        <v>1</v>
      </c>
      <c r="W35" s="25">
        <v>0</v>
      </c>
      <c r="X35" s="25">
        <v>0</v>
      </c>
      <c r="Y35" s="25">
        <v>0</v>
      </c>
      <c r="Z35" s="25">
        <v>0</v>
      </c>
      <c r="AA35" t="s">
        <v>73</v>
      </c>
      <c r="AB35" t="s">
        <v>18</v>
      </c>
      <c r="AC35" t="s">
        <v>18</v>
      </c>
      <c r="AD35" t="s">
        <v>166</v>
      </c>
    </row>
    <row r="36" spans="1:30" x14ac:dyDescent="0.3">
      <c r="A36" t="s">
        <v>50</v>
      </c>
      <c r="B36" s="29">
        <v>89</v>
      </c>
      <c r="C36" t="s">
        <v>72</v>
      </c>
      <c r="D36" s="39" t="s">
        <v>439</v>
      </c>
      <c r="E36" s="28">
        <v>42650</v>
      </c>
      <c r="F36" t="s">
        <v>81</v>
      </c>
      <c r="G36" t="s">
        <v>54</v>
      </c>
      <c r="H36" s="26">
        <v>1</v>
      </c>
      <c r="I36" s="26">
        <v>353</v>
      </c>
      <c r="J36" s="26" t="s">
        <v>5</v>
      </c>
      <c r="K36" s="26">
        <v>0</v>
      </c>
      <c r="L36" s="26">
        <v>0</v>
      </c>
      <c r="M36" s="26">
        <v>0</v>
      </c>
      <c r="N36" s="26">
        <v>2</v>
      </c>
      <c r="O36" s="26" t="s">
        <v>15</v>
      </c>
      <c r="P36" s="26">
        <v>0</v>
      </c>
      <c r="Q36" s="26">
        <v>0</v>
      </c>
      <c r="R36" s="26">
        <v>0</v>
      </c>
      <c r="S36" s="26">
        <v>0</v>
      </c>
      <c r="T36" s="26">
        <v>2</v>
      </c>
      <c r="U36" t="s">
        <v>5</v>
      </c>
      <c r="V36" s="25">
        <v>1</v>
      </c>
      <c r="W36" s="25">
        <v>0</v>
      </c>
      <c r="X36" s="25">
        <v>0</v>
      </c>
      <c r="Y36" s="25">
        <v>0</v>
      </c>
      <c r="Z36" s="25">
        <v>0</v>
      </c>
      <c r="AA36" t="s">
        <v>73</v>
      </c>
      <c r="AB36" t="s">
        <v>168</v>
      </c>
      <c r="AC36" t="s">
        <v>165</v>
      </c>
    </row>
    <row r="37" spans="1:30" x14ac:dyDescent="0.3">
      <c r="A37" t="s">
        <v>50</v>
      </c>
      <c r="B37" s="29">
        <v>92</v>
      </c>
      <c r="C37" t="s">
        <v>72</v>
      </c>
      <c r="D37" s="39" t="s">
        <v>440</v>
      </c>
      <c r="E37" s="28">
        <v>42891</v>
      </c>
      <c r="F37" t="s">
        <v>101</v>
      </c>
      <c r="G37" t="s">
        <v>54</v>
      </c>
      <c r="H37" s="26">
        <v>1</v>
      </c>
      <c r="I37" s="26">
        <v>161</v>
      </c>
      <c r="J37" s="26" t="s">
        <v>5</v>
      </c>
      <c r="K37" s="26">
        <v>2</v>
      </c>
      <c r="L37" s="26">
        <v>0</v>
      </c>
      <c r="M37" s="26">
        <v>0</v>
      </c>
      <c r="N37" s="26">
        <v>0</v>
      </c>
      <c r="O37" s="26" t="s">
        <v>15</v>
      </c>
      <c r="P37" s="26">
        <v>0</v>
      </c>
      <c r="Q37" s="26">
        <v>0</v>
      </c>
      <c r="R37" s="26">
        <v>0</v>
      </c>
      <c r="S37" s="26">
        <v>0</v>
      </c>
      <c r="T37" s="26">
        <v>1</v>
      </c>
      <c r="U37" t="s">
        <v>5</v>
      </c>
      <c r="V37" s="25">
        <v>1</v>
      </c>
      <c r="W37" s="25">
        <v>0</v>
      </c>
      <c r="X37" s="25">
        <v>0</v>
      </c>
      <c r="Y37" s="25">
        <v>0</v>
      </c>
      <c r="Z37" s="25">
        <v>0</v>
      </c>
      <c r="AA37" t="s">
        <v>152</v>
      </c>
      <c r="AB37" t="s">
        <v>169</v>
      </c>
      <c r="AC37" t="s">
        <v>170</v>
      </c>
    </row>
    <row r="38" spans="1:30" x14ac:dyDescent="0.3">
      <c r="A38" t="s">
        <v>50</v>
      </c>
      <c r="B38" s="29">
        <v>93</v>
      </c>
      <c r="C38" t="s">
        <v>72</v>
      </c>
      <c r="D38" s="39" t="s">
        <v>441</v>
      </c>
      <c r="E38" s="28">
        <v>42891</v>
      </c>
      <c r="F38" t="s">
        <v>81</v>
      </c>
      <c r="G38" t="s">
        <v>54</v>
      </c>
      <c r="H38" s="26">
        <v>1</v>
      </c>
      <c r="I38" s="26">
        <v>268</v>
      </c>
      <c r="J38" s="26" t="s">
        <v>5</v>
      </c>
      <c r="K38" s="26">
        <v>3</v>
      </c>
      <c r="L38" s="26">
        <v>0</v>
      </c>
      <c r="M38" s="26">
        <v>0</v>
      </c>
      <c r="N38" s="26">
        <v>1</v>
      </c>
      <c r="O38" s="26" t="s">
        <v>15</v>
      </c>
      <c r="P38" s="26">
        <v>0</v>
      </c>
      <c r="Q38" s="26">
        <v>0</v>
      </c>
      <c r="R38" s="26">
        <v>0</v>
      </c>
      <c r="S38" s="26">
        <v>0</v>
      </c>
      <c r="T38" s="26">
        <v>0</v>
      </c>
      <c r="U38" t="s">
        <v>5</v>
      </c>
      <c r="V38" s="25">
        <v>1</v>
      </c>
      <c r="W38" s="25">
        <v>0</v>
      </c>
      <c r="X38" s="25">
        <v>0</v>
      </c>
      <c r="Y38" s="25">
        <v>0</v>
      </c>
      <c r="Z38" s="25">
        <v>0</v>
      </c>
      <c r="AA38" t="s">
        <v>152</v>
      </c>
      <c r="AB38" t="s">
        <v>173</v>
      </c>
      <c r="AC38" t="s">
        <v>18</v>
      </c>
    </row>
    <row r="39" spans="1:30" x14ac:dyDescent="0.3">
      <c r="A39" t="s">
        <v>50</v>
      </c>
      <c r="B39" s="29" t="s">
        <v>102</v>
      </c>
      <c r="C39" t="s">
        <v>72</v>
      </c>
      <c r="D39" s="39" t="s">
        <v>442</v>
      </c>
      <c r="E39" s="28">
        <v>43553</v>
      </c>
      <c r="F39" t="s">
        <v>103</v>
      </c>
      <c r="G39" t="s">
        <v>54</v>
      </c>
      <c r="H39" s="26">
        <v>1</v>
      </c>
      <c r="I39" s="26">
        <v>461</v>
      </c>
      <c r="J39" s="26" t="s">
        <v>5</v>
      </c>
      <c r="K39" s="26">
        <v>0</v>
      </c>
      <c r="L39" s="26">
        <v>0</v>
      </c>
      <c r="M39" s="26">
        <v>0</v>
      </c>
      <c r="N39" s="26">
        <v>6</v>
      </c>
      <c r="O39" s="26" t="s">
        <v>5</v>
      </c>
      <c r="P39" s="26">
        <v>0</v>
      </c>
      <c r="Q39" s="26">
        <v>0</v>
      </c>
      <c r="R39" s="26">
        <v>0</v>
      </c>
      <c r="S39" s="26">
        <v>1</v>
      </c>
      <c r="T39" s="26">
        <v>0</v>
      </c>
      <c r="U39" t="s">
        <v>5</v>
      </c>
      <c r="V39" s="25">
        <v>1</v>
      </c>
      <c r="W39" s="25">
        <v>0</v>
      </c>
      <c r="X39" s="25">
        <v>0</v>
      </c>
      <c r="Y39" s="25">
        <v>0</v>
      </c>
      <c r="Z39" s="25">
        <v>0</v>
      </c>
      <c r="AA39" t="s">
        <v>73</v>
      </c>
      <c r="AB39" t="s">
        <v>174</v>
      </c>
      <c r="AC39" t="s">
        <v>175</v>
      </c>
    </row>
    <row r="40" spans="1:30" x14ac:dyDescent="0.3">
      <c r="A40" t="s">
        <v>50</v>
      </c>
      <c r="B40" s="29">
        <v>96</v>
      </c>
      <c r="C40" t="s">
        <v>72</v>
      </c>
      <c r="D40" s="39" t="s">
        <v>442</v>
      </c>
      <c r="E40" s="28">
        <v>43553</v>
      </c>
      <c r="F40" t="s">
        <v>92</v>
      </c>
      <c r="G40" t="s">
        <v>54</v>
      </c>
      <c r="H40" s="26">
        <v>1</v>
      </c>
      <c r="I40" s="26">
        <v>148</v>
      </c>
      <c r="J40" s="26" t="s">
        <v>5</v>
      </c>
      <c r="K40" s="26">
        <v>0</v>
      </c>
      <c r="L40" s="26">
        <v>0</v>
      </c>
      <c r="M40" s="26">
        <v>0</v>
      </c>
      <c r="N40" s="26">
        <v>0</v>
      </c>
      <c r="O40" s="26" t="s">
        <v>18</v>
      </c>
      <c r="P40" s="26">
        <v>0</v>
      </c>
      <c r="Q40" s="26">
        <v>0</v>
      </c>
      <c r="R40" s="26">
        <v>0</v>
      </c>
      <c r="S40" s="26">
        <v>0</v>
      </c>
      <c r="T40" s="26">
        <v>0</v>
      </c>
      <c r="U40" t="s">
        <v>5</v>
      </c>
      <c r="V40" s="25">
        <v>1</v>
      </c>
      <c r="W40" s="25">
        <v>0</v>
      </c>
      <c r="X40" s="25">
        <v>0</v>
      </c>
      <c r="Y40" s="25">
        <v>0</v>
      </c>
      <c r="Z40" s="25">
        <v>0</v>
      </c>
      <c r="AA40" t="s">
        <v>73</v>
      </c>
      <c r="AB40" t="s">
        <v>18</v>
      </c>
      <c r="AC40" t="s">
        <v>18</v>
      </c>
    </row>
    <row r="41" spans="1:30" x14ac:dyDescent="0.3">
      <c r="A41" t="s">
        <v>50</v>
      </c>
      <c r="B41" s="29" t="s">
        <v>105</v>
      </c>
      <c r="C41" t="s">
        <v>72</v>
      </c>
      <c r="D41" s="39" t="s">
        <v>443</v>
      </c>
      <c r="E41" s="28">
        <v>43738</v>
      </c>
      <c r="F41" t="s">
        <v>104</v>
      </c>
      <c r="G41" t="s">
        <v>54</v>
      </c>
      <c r="H41" s="26">
        <v>1</v>
      </c>
      <c r="I41" s="26">
        <v>798</v>
      </c>
      <c r="J41" s="26" t="s">
        <v>5</v>
      </c>
      <c r="K41" s="26">
        <v>0</v>
      </c>
      <c r="L41" s="26">
        <v>0</v>
      </c>
      <c r="M41" s="26">
        <v>2</v>
      </c>
      <c r="N41" s="26">
        <v>13</v>
      </c>
      <c r="O41" s="26" t="s">
        <v>18</v>
      </c>
      <c r="P41" s="26">
        <v>0</v>
      </c>
      <c r="Q41" s="26">
        <v>0</v>
      </c>
      <c r="R41" s="26">
        <v>0</v>
      </c>
      <c r="S41" s="26">
        <v>0</v>
      </c>
      <c r="T41" s="26">
        <v>1</v>
      </c>
      <c r="U41" t="s">
        <v>5</v>
      </c>
      <c r="V41" s="25">
        <v>1</v>
      </c>
      <c r="W41" s="25">
        <v>0</v>
      </c>
      <c r="X41" s="25">
        <v>0</v>
      </c>
      <c r="Y41" s="25">
        <v>0</v>
      </c>
      <c r="Z41" s="25">
        <v>0</v>
      </c>
      <c r="AA41" t="s">
        <v>176</v>
      </c>
      <c r="AB41" t="s">
        <v>177</v>
      </c>
      <c r="AC41" t="s">
        <v>178</v>
      </c>
    </row>
    <row r="42" spans="1:30" x14ac:dyDescent="0.3">
      <c r="A42" t="s">
        <v>179</v>
      </c>
      <c r="B42" s="29">
        <v>6</v>
      </c>
      <c r="C42" t="s">
        <v>72</v>
      </c>
      <c r="D42" s="39" t="s">
        <v>180</v>
      </c>
      <c r="E42" s="28">
        <v>44653</v>
      </c>
      <c r="F42" t="s">
        <v>181</v>
      </c>
      <c r="G42" t="s">
        <v>182</v>
      </c>
      <c r="H42" s="26">
        <v>2</v>
      </c>
      <c r="I42" s="26">
        <v>751</v>
      </c>
      <c r="J42" s="26" t="s">
        <v>5</v>
      </c>
      <c r="K42" s="26">
        <v>0</v>
      </c>
      <c r="L42" s="26">
        <v>0</v>
      </c>
      <c r="M42" s="26">
        <v>1</v>
      </c>
      <c r="N42" s="26">
        <v>5</v>
      </c>
      <c r="O42" s="26" t="s">
        <v>15</v>
      </c>
      <c r="P42" s="26">
        <v>0</v>
      </c>
      <c r="Q42" s="26">
        <v>0</v>
      </c>
      <c r="R42" s="26">
        <v>0</v>
      </c>
      <c r="S42" s="26">
        <v>3</v>
      </c>
      <c r="T42" s="26">
        <v>0</v>
      </c>
      <c r="U42" t="s">
        <v>5</v>
      </c>
      <c r="V42" s="25">
        <v>2</v>
      </c>
      <c r="W42" s="25">
        <v>0</v>
      </c>
      <c r="X42" s="25">
        <v>0</v>
      </c>
      <c r="Y42" s="25">
        <v>0</v>
      </c>
      <c r="Z42" s="25">
        <v>0</v>
      </c>
      <c r="AA42" t="s">
        <v>183</v>
      </c>
      <c r="AB42" t="s">
        <v>184</v>
      </c>
      <c r="AC42" t="s">
        <v>185</v>
      </c>
      <c r="AD42" t="s">
        <v>186</v>
      </c>
    </row>
    <row r="43" spans="1:30" x14ac:dyDescent="0.3">
      <c r="A43" t="s">
        <v>179</v>
      </c>
      <c r="B43" s="29">
        <v>8</v>
      </c>
      <c r="C43" t="s">
        <v>53</v>
      </c>
      <c r="D43" s="39" t="s">
        <v>187</v>
      </c>
      <c r="E43" s="28">
        <v>44035</v>
      </c>
      <c r="F43" t="s">
        <v>18</v>
      </c>
      <c r="G43" t="s">
        <v>182</v>
      </c>
      <c r="H43" s="26">
        <v>1</v>
      </c>
      <c r="I43" s="26">
        <v>108</v>
      </c>
      <c r="J43" s="26" t="s">
        <v>5</v>
      </c>
      <c r="K43" s="26">
        <v>0</v>
      </c>
      <c r="L43" s="26">
        <v>0</v>
      </c>
      <c r="M43" s="26">
        <v>0</v>
      </c>
      <c r="N43" s="26">
        <v>2</v>
      </c>
      <c r="O43" s="26" t="s">
        <v>15</v>
      </c>
      <c r="P43" s="26">
        <v>0</v>
      </c>
      <c r="Q43" s="26">
        <v>0</v>
      </c>
      <c r="R43" s="26">
        <v>0</v>
      </c>
      <c r="S43" s="26">
        <v>2</v>
      </c>
      <c r="T43" s="26">
        <v>0</v>
      </c>
      <c r="U43" t="s">
        <v>5</v>
      </c>
      <c r="V43" s="25">
        <v>1</v>
      </c>
      <c r="W43" s="25">
        <v>0</v>
      </c>
      <c r="X43" s="25">
        <v>0</v>
      </c>
      <c r="Y43" s="25">
        <v>0</v>
      </c>
      <c r="Z43" s="25">
        <v>0</v>
      </c>
      <c r="AA43" t="s">
        <v>188</v>
      </c>
      <c r="AB43" t="s">
        <v>189</v>
      </c>
      <c r="AC43" t="s">
        <v>190</v>
      </c>
    </row>
    <row r="44" spans="1:30" x14ac:dyDescent="0.3">
      <c r="A44" t="s">
        <v>179</v>
      </c>
      <c r="B44" s="29" t="s">
        <v>196</v>
      </c>
      <c r="C44" t="s">
        <v>53</v>
      </c>
      <c r="D44" s="39" t="s">
        <v>191</v>
      </c>
      <c r="E44" s="28">
        <v>44287</v>
      </c>
      <c r="F44" t="s">
        <v>192</v>
      </c>
      <c r="G44" t="s">
        <v>182</v>
      </c>
      <c r="H44" s="26">
        <v>1</v>
      </c>
      <c r="I44" s="26">
        <v>1417</v>
      </c>
      <c r="J44" s="26" t="s">
        <v>5</v>
      </c>
      <c r="K44" s="26">
        <v>1</v>
      </c>
      <c r="L44" s="26">
        <v>0</v>
      </c>
      <c r="M44" s="26">
        <v>0</v>
      </c>
      <c r="N44" s="26">
        <v>2</v>
      </c>
      <c r="O44" s="26" t="s">
        <v>15</v>
      </c>
      <c r="P44" s="26">
        <v>0</v>
      </c>
      <c r="Q44" s="26">
        <v>0</v>
      </c>
      <c r="R44" s="26">
        <v>0</v>
      </c>
      <c r="S44" s="26">
        <v>4</v>
      </c>
      <c r="T44" s="26">
        <v>0</v>
      </c>
      <c r="U44" t="s">
        <v>5</v>
      </c>
      <c r="V44" s="25">
        <v>1</v>
      </c>
      <c r="W44" s="25">
        <v>0</v>
      </c>
      <c r="X44" s="25">
        <v>0</v>
      </c>
      <c r="Y44" s="25">
        <v>0</v>
      </c>
      <c r="Z44" s="25">
        <v>0</v>
      </c>
      <c r="AA44" t="s">
        <v>193</v>
      </c>
      <c r="AB44" t="s">
        <v>194</v>
      </c>
      <c r="AC44" t="s">
        <v>195</v>
      </c>
    </row>
    <row r="45" spans="1:30" x14ac:dyDescent="0.3">
      <c r="A45" t="s">
        <v>179</v>
      </c>
      <c r="B45" s="30" t="s">
        <v>197</v>
      </c>
      <c r="C45" t="s">
        <v>72</v>
      </c>
      <c r="D45" s="39" t="s">
        <v>198</v>
      </c>
      <c r="E45" s="28">
        <v>44289</v>
      </c>
      <c r="F45" t="s">
        <v>199</v>
      </c>
      <c r="G45" t="s">
        <v>182</v>
      </c>
      <c r="H45" s="26">
        <v>1</v>
      </c>
      <c r="I45" s="26">
        <v>778</v>
      </c>
      <c r="J45" s="26" t="s">
        <v>5</v>
      </c>
      <c r="K45" s="26">
        <v>0</v>
      </c>
      <c r="L45" s="26">
        <v>0</v>
      </c>
      <c r="M45" s="26">
        <v>0</v>
      </c>
      <c r="N45" s="26">
        <v>5</v>
      </c>
      <c r="O45" s="26" t="s">
        <v>15</v>
      </c>
      <c r="P45" s="26">
        <v>0</v>
      </c>
      <c r="Q45" s="26">
        <v>0</v>
      </c>
      <c r="R45" s="26">
        <v>0</v>
      </c>
      <c r="S45" s="26">
        <v>3</v>
      </c>
      <c r="T45" s="26">
        <v>1</v>
      </c>
      <c r="U45" t="s">
        <v>5</v>
      </c>
      <c r="V45" s="25">
        <v>1</v>
      </c>
      <c r="W45" s="25">
        <v>0</v>
      </c>
      <c r="X45" s="25">
        <v>0</v>
      </c>
      <c r="Y45" s="25">
        <v>0</v>
      </c>
      <c r="Z45" s="25">
        <v>0</v>
      </c>
      <c r="AA45" t="s">
        <v>200</v>
      </c>
      <c r="AB45" t="s">
        <v>201</v>
      </c>
      <c r="AC45" t="s">
        <v>202</v>
      </c>
    </row>
    <row r="46" spans="1:30" x14ac:dyDescent="0.3">
      <c r="A46" t="s">
        <v>179</v>
      </c>
      <c r="B46" s="30" t="s">
        <v>40</v>
      </c>
      <c r="C46" t="s">
        <v>72</v>
      </c>
      <c r="D46" s="39" t="s">
        <v>203</v>
      </c>
      <c r="E46" s="28">
        <v>43956</v>
      </c>
      <c r="F46" t="s">
        <v>204</v>
      </c>
      <c r="G46" t="s">
        <v>182</v>
      </c>
      <c r="H46" s="26">
        <v>1</v>
      </c>
      <c r="I46" s="26">
        <v>773</v>
      </c>
      <c r="J46" s="26" t="s">
        <v>5</v>
      </c>
      <c r="K46" s="26">
        <v>0</v>
      </c>
      <c r="L46" s="26">
        <v>0</v>
      </c>
      <c r="M46" s="26">
        <v>1</v>
      </c>
      <c r="N46" s="26">
        <v>15</v>
      </c>
      <c r="O46" s="26" t="s">
        <v>18</v>
      </c>
      <c r="P46" s="26">
        <v>0</v>
      </c>
      <c r="Q46" s="26">
        <v>0</v>
      </c>
      <c r="R46" s="26">
        <v>0</v>
      </c>
      <c r="S46" s="26">
        <v>3</v>
      </c>
      <c r="T46" s="26">
        <v>0</v>
      </c>
      <c r="U46" t="s">
        <v>5</v>
      </c>
      <c r="V46" s="25">
        <v>1</v>
      </c>
      <c r="W46" s="25">
        <v>0</v>
      </c>
      <c r="X46" s="25">
        <v>0</v>
      </c>
      <c r="Y46" s="25">
        <v>0</v>
      </c>
      <c r="Z46" s="25">
        <v>0</v>
      </c>
      <c r="AA46" t="s">
        <v>205</v>
      </c>
      <c r="AB46" t="s">
        <v>207</v>
      </c>
      <c r="AC46" t="s">
        <v>206</v>
      </c>
    </row>
    <row r="47" spans="1:30" x14ac:dyDescent="0.3">
      <c r="A47" t="s">
        <v>179</v>
      </c>
      <c r="B47" s="29">
        <v>16</v>
      </c>
      <c r="C47" t="s">
        <v>53</v>
      </c>
      <c r="D47" s="39" t="s">
        <v>208</v>
      </c>
      <c r="E47" s="28">
        <v>43963</v>
      </c>
      <c r="F47" t="s">
        <v>220</v>
      </c>
      <c r="G47" t="s">
        <v>182</v>
      </c>
      <c r="H47" s="26">
        <v>1</v>
      </c>
      <c r="I47" s="26">
        <v>252</v>
      </c>
      <c r="J47" s="26" t="s">
        <v>5</v>
      </c>
      <c r="K47" s="26">
        <v>0</v>
      </c>
      <c r="L47" s="26">
        <v>0</v>
      </c>
      <c r="M47" s="26">
        <v>0</v>
      </c>
      <c r="N47" s="26">
        <v>7</v>
      </c>
      <c r="O47" s="26" t="s">
        <v>15</v>
      </c>
      <c r="P47" s="26">
        <v>0</v>
      </c>
      <c r="Q47" s="26">
        <v>0</v>
      </c>
      <c r="R47" s="26">
        <v>0</v>
      </c>
      <c r="S47" s="26">
        <v>0</v>
      </c>
      <c r="T47" s="26">
        <v>1</v>
      </c>
      <c r="U47" t="s">
        <v>5</v>
      </c>
      <c r="V47" s="25">
        <v>1</v>
      </c>
      <c r="W47" s="25">
        <v>0</v>
      </c>
      <c r="X47" s="25">
        <v>0</v>
      </c>
      <c r="Y47" s="25">
        <v>0</v>
      </c>
      <c r="Z47" s="25">
        <v>0</v>
      </c>
      <c r="AA47" t="s">
        <v>209</v>
      </c>
      <c r="AB47" t="s">
        <v>210</v>
      </c>
      <c r="AC47" t="s">
        <v>211</v>
      </c>
    </row>
    <row r="48" spans="1:30" x14ac:dyDescent="0.3">
      <c r="A48" t="s">
        <v>179</v>
      </c>
      <c r="B48" s="29">
        <v>17</v>
      </c>
      <c r="C48" t="s">
        <v>53</v>
      </c>
      <c r="D48" s="39" t="s">
        <v>212</v>
      </c>
      <c r="E48" s="28">
        <v>44031</v>
      </c>
      <c r="F48" t="s">
        <v>16</v>
      </c>
      <c r="G48" t="s">
        <v>182</v>
      </c>
      <c r="H48" s="26">
        <v>1</v>
      </c>
      <c r="I48" s="26">
        <v>301</v>
      </c>
      <c r="J48" s="26" t="s">
        <v>5</v>
      </c>
      <c r="K48" s="26">
        <v>5</v>
      </c>
      <c r="L48" s="26">
        <v>0</v>
      </c>
      <c r="M48" s="26">
        <v>1</v>
      </c>
      <c r="N48" s="26">
        <v>4</v>
      </c>
      <c r="O48" s="26" t="s">
        <v>18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 t="s">
        <v>5</v>
      </c>
      <c r="V48" s="25">
        <v>1</v>
      </c>
      <c r="W48" s="25">
        <v>0</v>
      </c>
      <c r="X48" s="25">
        <v>0</v>
      </c>
      <c r="Y48" s="25">
        <v>0</v>
      </c>
      <c r="Z48" s="25">
        <v>0</v>
      </c>
      <c r="AA48" t="s">
        <v>213</v>
      </c>
      <c r="AB48" t="s">
        <v>214</v>
      </c>
      <c r="AC48" t="s">
        <v>18</v>
      </c>
    </row>
    <row r="49" spans="1:30" x14ac:dyDescent="0.3">
      <c r="A49" t="s">
        <v>179</v>
      </c>
      <c r="B49" s="29">
        <v>18</v>
      </c>
      <c r="C49" t="s">
        <v>53</v>
      </c>
      <c r="D49" s="39" t="s">
        <v>216</v>
      </c>
      <c r="E49" s="28">
        <v>43867</v>
      </c>
      <c r="F49" t="s">
        <v>215</v>
      </c>
      <c r="G49" t="s">
        <v>182</v>
      </c>
      <c r="H49" s="26">
        <v>1</v>
      </c>
      <c r="I49" s="26">
        <v>329</v>
      </c>
      <c r="J49" s="26" t="s">
        <v>5</v>
      </c>
      <c r="K49" s="26">
        <v>2</v>
      </c>
      <c r="L49" s="26">
        <v>1</v>
      </c>
      <c r="M49" s="26">
        <v>0</v>
      </c>
      <c r="N49" s="26">
        <v>9</v>
      </c>
      <c r="O49" s="26" t="s">
        <v>18</v>
      </c>
      <c r="P49" s="26">
        <v>0</v>
      </c>
      <c r="Q49" s="26">
        <v>0</v>
      </c>
      <c r="R49" s="26">
        <v>0</v>
      </c>
      <c r="S49" s="26">
        <v>6</v>
      </c>
      <c r="T49" s="26">
        <v>0</v>
      </c>
      <c r="U49" s="26" t="s">
        <v>5</v>
      </c>
      <c r="V49" s="25">
        <v>1</v>
      </c>
      <c r="W49" s="25">
        <v>0</v>
      </c>
      <c r="X49" s="25">
        <v>0</v>
      </c>
      <c r="Y49" s="25">
        <v>0</v>
      </c>
      <c r="Z49" s="25">
        <v>0</v>
      </c>
      <c r="AA49" t="s">
        <v>217</v>
      </c>
      <c r="AB49" t="s">
        <v>218</v>
      </c>
      <c r="AC49" t="s">
        <v>219</v>
      </c>
    </row>
    <row r="50" spans="1:30" x14ac:dyDescent="0.3">
      <c r="A50" t="s">
        <v>179</v>
      </c>
      <c r="B50" s="29">
        <v>19</v>
      </c>
      <c r="C50" t="s">
        <v>53</v>
      </c>
      <c r="D50" s="39" t="s">
        <v>221</v>
      </c>
      <c r="E50" s="28">
        <v>43868</v>
      </c>
      <c r="F50" t="s">
        <v>220</v>
      </c>
      <c r="G50" t="s">
        <v>182</v>
      </c>
      <c r="H50" s="26">
        <v>1</v>
      </c>
      <c r="I50" s="26">
        <v>280</v>
      </c>
      <c r="J50" s="26" t="s">
        <v>5</v>
      </c>
      <c r="K50" s="26">
        <v>0</v>
      </c>
      <c r="L50" s="26">
        <v>0</v>
      </c>
      <c r="M50" s="26">
        <v>0</v>
      </c>
      <c r="N50" s="26">
        <v>0</v>
      </c>
      <c r="O50" s="26" t="s">
        <v>5</v>
      </c>
      <c r="P50" s="26">
        <v>0</v>
      </c>
      <c r="Q50" s="26">
        <v>0</v>
      </c>
      <c r="R50" s="26">
        <v>0</v>
      </c>
      <c r="S50" s="26">
        <v>0</v>
      </c>
      <c r="T50" s="26">
        <v>0</v>
      </c>
      <c r="U50" s="26" t="s">
        <v>5</v>
      </c>
      <c r="V50" s="25">
        <v>1</v>
      </c>
      <c r="W50" s="25">
        <v>0</v>
      </c>
      <c r="X50" s="25">
        <v>0</v>
      </c>
      <c r="Y50" s="25">
        <v>0</v>
      </c>
      <c r="Z50" s="25">
        <v>0</v>
      </c>
      <c r="AA50" t="s">
        <v>222</v>
      </c>
      <c r="AB50" t="s">
        <v>18</v>
      </c>
      <c r="AC50" t="s">
        <v>18</v>
      </c>
    </row>
    <row r="51" spans="1:30" x14ac:dyDescent="0.3">
      <c r="A51" t="s">
        <v>179</v>
      </c>
      <c r="B51" s="29">
        <v>20</v>
      </c>
      <c r="C51" t="s">
        <v>53</v>
      </c>
      <c r="D51" s="39" t="s">
        <v>224</v>
      </c>
      <c r="E51" s="28">
        <v>43500</v>
      </c>
      <c r="F51" t="s">
        <v>223</v>
      </c>
      <c r="G51" t="s">
        <v>182</v>
      </c>
      <c r="H51" s="26">
        <v>2</v>
      </c>
      <c r="I51" s="26">
        <v>339</v>
      </c>
      <c r="J51" s="26" t="s">
        <v>5</v>
      </c>
      <c r="K51" s="26">
        <v>0</v>
      </c>
      <c r="L51" s="26">
        <v>1</v>
      </c>
      <c r="M51" s="26">
        <v>0</v>
      </c>
      <c r="N51" s="26">
        <v>2</v>
      </c>
      <c r="O51" s="26" t="s">
        <v>18</v>
      </c>
      <c r="P51" s="26">
        <v>0</v>
      </c>
      <c r="Q51" s="26">
        <v>0</v>
      </c>
      <c r="R51" s="26">
        <v>0</v>
      </c>
      <c r="S51" s="26">
        <v>0</v>
      </c>
      <c r="T51" s="26">
        <v>1</v>
      </c>
      <c r="U51" s="26" t="s">
        <v>5</v>
      </c>
      <c r="V51" s="25">
        <v>2</v>
      </c>
      <c r="W51" s="25">
        <v>0</v>
      </c>
      <c r="X51" s="25">
        <v>0</v>
      </c>
      <c r="Y51" s="25">
        <v>0</v>
      </c>
      <c r="Z51" s="25">
        <v>0</v>
      </c>
      <c r="AA51" t="s">
        <v>225</v>
      </c>
      <c r="AB51" t="s">
        <v>227</v>
      </c>
      <c r="AC51" t="s">
        <v>226</v>
      </c>
    </row>
    <row r="52" spans="1:30" x14ac:dyDescent="0.3">
      <c r="A52" t="s">
        <v>179</v>
      </c>
      <c r="B52" s="29">
        <v>21</v>
      </c>
      <c r="C52" t="s">
        <v>72</v>
      </c>
      <c r="D52" s="39" t="s">
        <v>228</v>
      </c>
      <c r="E52" s="28">
        <v>43696</v>
      </c>
      <c r="F52" t="s">
        <v>16</v>
      </c>
      <c r="G52" t="s">
        <v>182</v>
      </c>
      <c r="H52" s="26">
        <v>3</v>
      </c>
      <c r="I52" s="26">
        <v>109</v>
      </c>
      <c r="J52" s="26" t="s">
        <v>5</v>
      </c>
      <c r="K52" s="26">
        <v>0</v>
      </c>
      <c r="L52" s="26">
        <v>0</v>
      </c>
      <c r="M52" s="26">
        <v>0</v>
      </c>
      <c r="N52" s="26">
        <v>5</v>
      </c>
      <c r="O52" s="26" t="s">
        <v>18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 t="s">
        <v>5</v>
      </c>
      <c r="V52" s="25">
        <v>3</v>
      </c>
      <c r="W52" s="25">
        <v>0</v>
      </c>
      <c r="X52" s="25">
        <v>0</v>
      </c>
      <c r="Y52" s="25">
        <v>0</v>
      </c>
      <c r="Z52" s="25">
        <v>0</v>
      </c>
      <c r="AA52" t="s">
        <v>213</v>
      </c>
      <c r="AB52" t="s">
        <v>229</v>
      </c>
      <c r="AC52" t="s">
        <v>18</v>
      </c>
    </row>
    <row r="53" spans="1:30" x14ac:dyDescent="0.3">
      <c r="A53" t="s">
        <v>179</v>
      </c>
      <c r="B53" s="29" t="s">
        <v>78</v>
      </c>
      <c r="C53" t="s">
        <v>53</v>
      </c>
      <c r="D53" s="39" t="s">
        <v>230</v>
      </c>
      <c r="E53" s="28">
        <v>42613</v>
      </c>
      <c r="F53" t="s">
        <v>82</v>
      </c>
      <c r="G53" t="s">
        <v>182</v>
      </c>
      <c r="H53" s="26">
        <v>1</v>
      </c>
      <c r="I53" s="26">
        <v>744</v>
      </c>
      <c r="J53" s="26" t="s">
        <v>5</v>
      </c>
      <c r="K53" s="26">
        <v>0</v>
      </c>
      <c r="L53" s="26">
        <v>0</v>
      </c>
      <c r="M53" s="26">
        <v>0</v>
      </c>
      <c r="N53" s="26">
        <v>2</v>
      </c>
      <c r="O53" s="26" t="s">
        <v>18</v>
      </c>
      <c r="P53" s="26">
        <v>0</v>
      </c>
      <c r="Q53" s="26">
        <v>0</v>
      </c>
      <c r="R53" s="26">
        <v>0</v>
      </c>
      <c r="S53" s="26">
        <v>1</v>
      </c>
      <c r="T53" s="26">
        <v>1</v>
      </c>
      <c r="U53" s="26" t="s">
        <v>5</v>
      </c>
      <c r="V53" s="25">
        <v>1</v>
      </c>
      <c r="W53" s="25">
        <v>0</v>
      </c>
      <c r="X53" s="25">
        <v>0</v>
      </c>
      <c r="Y53" s="25">
        <v>0</v>
      </c>
      <c r="Z53" s="25">
        <v>0</v>
      </c>
      <c r="AA53" t="s">
        <v>205</v>
      </c>
      <c r="AB53" t="s">
        <v>256</v>
      </c>
      <c r="AC53" t="s">
        <v>257</v>
      </c>
    </row>
    <row r="54" spans="1:30" x14ac:dyDescent="0.3">
      <c r="A54" t="s">
        <v>179</v>
      </c>
      <c r="B54" s="29" t="s">
        <v>80</v>
      </c>
      <c r="C54" t="s">
        <v>53</v>
      </c>
      <c r="D54" s="39" t="s">
        <v>231</v>
      </c>
      <c r="E54" s="28">
        <v>42768</v>
      </c>
      <c r="F54" t="s">
        <v>232</v>
      </c>
      <c r="G54" t="s">
        <v>182</v>
      </c>
      <c r="H54" s="26">
        <v>2</v>
      </c>
      <c r="I54" s="26">
        <v>826</v>
      </c>
      <c r="J54" s="26" t="s">
        <v>5</v>
      </c>
      <c r="K54" s="32">
        <v>3</v>
      </c>
      <c r="L54" s="32">
        <v>2</v>
      </c>
      <c r="M54" s="26">
        <v>0</v>
      </c>
      <c r="N54" s="26">
        <v>8</v>
      </c>
      <c r="O54" s="26" t="s">
        <v>15</v>
      </c>
      <c r="P54" s="26">
        <v>0</v>
      </c>
      <c r="Q54" s="26">
        <v>0</v>
      </c>
      <c r="R54" s="26">
        <v>0</v>
      </c>
      <c r="S54" s="26">
        <v>3</v>
      </c>
      <c r="T54" s="26">
        <v>1</v>
      </c>
      <c r="U54" s="26" t="s">
        <v>5</v>
      </c>
      <c r="V54" s="25">
        <v>2</v>
      </c>
      <c r="W54" s="25">
        <v>0</v>
      </c>
      <c r="X54" s="25">
        <v>0</v>
      </c>
      <c r="Y54" s="25">
        <v>0</v>
      </c>
      <c r="Z54" s="25">
        <v>0</v>
      </c>
      <c r="AA54" t="s">
        <v>248</v>
      </c>
      <c r="AB54" t="s">
        <v>249</v>
      </c>
      <c r="AC54" t="s">
        <v>250</v>
      </c>
    </row>
    <row r="55" spans="1:30" x14ac:dyDescent="0.3">
      <c r="A55" t="s">
        <v>179</v>
      </c>
      <c r="B55" s="29" t="s">
        <v>19</v>
      </c>
      <c r="C55" t="s">
        <v>53</v>
      </c>
      <c r="D55" s="39" t="s">
        <v>233</v>
      </c>
      <c r="E55" s="28">
        <v>43349</v>
      </c>
      <c r="F55" t="s">
        <v>234</v>
      </c>
      <c r="G55" t="s">
        <v>182</v>
      </c>
      <c r="H55" s="26">
        <v>2</v>
      </c>
      <c r="I55" s="26">
        <v>678</v>
      </c>
      <c r="J55" s="26" t="s">
        <v>5</v>
      </c>
      <c r="K55" s="26">
        <v>0</v>
      </c>
      <c r="L55" s="26">
        <v>4</v>
      </c>
      <c r="M55" s="26">
        <v>2</v>
      </c>
      <c r="N55" s="26">
        <v>2</v>
      </c>
      <c r="O55" s="26" t="s">
        <v>15</v>
      </c>
      <c r="P55" s="26">
        <v>0</v>
      </c>
      <c r="Q55" s="26">
        <v>0</v>
      </c>
      <c r="R55" s="26">
        <v>0</v>
      </c>
      <c r="S55" s="26">
        <v>0</v>
      </c>
      <c r="T55" s="26">
        <v>2</v>
      </c>
      <c r="U55" s="26" t="s">
        <v>5</v>
      </c>
      <c r="V55" s="25">
        <v>2</v>
      </c>
      <c r="W55" s="25">
        <v>0</v>
      </c>
      <c r="X55" s="25">
        <v>0</v>
      </c>
      <c r="Y55" s="25">
        <v>0</v>
      </c>
      <c r="Z55" s="25">
        <v>0</v>
      </c>
      <c r="AA55" t="s">
        <v>251</v>
      </c>
      <c r="AB55" t="s">
        <v>252</v>
      </c>
      <c r="AC55" t="s">
        <v>253</v>
      </c>
    </row>
    <row r="56" spans="1:30" x14ac:dyDescent="0.3">
      <c r="A56" t="s">
        <v>179</v>
      </c>
      <c r="B56" s="29" t="s">
        <v>20</v>
      </c>
      <c r="C56" t="s">
        <v>53</v>
      </c>
      <c r="D56" s="39" t="s">
        <v>235</v>
      </c>
      <c r="E56" s="28">
        <v>43262</v>
      </c>
      <c r="F56" t="s">
        <v>236</v>
      </c>
      <c r="G56" t="s">
        <v>182</v>
      </c>
      <c r="H56" s="26">
        <v>1</v>
      </c>
      <c r="I56" s="26">
        <v>516</v>
      </c>
      <c r="J56" s="26" t="s">
        <v>5</v>
      </c>
      <c r="K56" s="26">
        <v>0</v>
      </c>
      <c r="L56" s="26">
        <v>0</v>
      </c>
      <c r="M56" s="26">
        <v>1</v>
      </c>
      <c r="N56" s="26">
        <v>3</v>
      </c>
      <c r="O56" s="26" t="s">
        <v>18</v>
      </c>
      <c r="P56" s="26">
        <v>0</v>
      </c>
      <c r="Q56" s="26">
        <v>0</v>
      </c>
      <c r="R56" s="26">
        <v>0</v>
      </c>
      <c r="S56" s="26">
        <v>0</v>
      </c>
      <c r="T56" s="26">
        <v>3</v>
      </c>
      <c r="U56" s="26" t="s">
        <v>5</v>
      </c>
      <c r="V56" s="25">
        <v>1</v>
      </c>
      <c r="W56" s="25">
        <v>0</v>
      </c>
      <c r="X56" s="25">
        <v>0</v>
      </c>
      <c r="Y56" s="25">
        <v>0</v>
      </c>
      <c r="Z56" s="25">
        <v>0</v>
      </c>
      <c r="AA56" t="s">
        <v>205</v>
      </c>
      <c r="AB56" t="s">
        <v>254</v>
      </c>
      <c r="AC56" t="s">
        <v>255</v>
      </c>
    </row>
    <row r="57" spans="1:30" x14ac:dyDescent="0.3">
      <c r="A57" t="s">
        <v>179</v>
      </c>
      <c r="B57" s="29" t="s">
        <v>21</v>
      </c>
      <c r="C57" t="s">
        <v>53</v>
      </c>
      <c r="D57" s="39" t="s">
        <v>238</v>
      </c>
      <c r="E57" s="28">
        <v>43467</v>
      </c>
      <c r="F57" t="s">
        <v>237</v>
      </c>
      <c r="G57" t="s">
        <v>182</v>
      </c>
      <c r="H57" s="26">
        <v>1</v>
      </c>
      <c r="I57" s="26">
        <v>501</v>
      </c>
      <c r="J57" s="26" t="s">
        <v>5</v>
      </c>
      <c r="K57" s="26">
        <v>2</v>
      </c>
      <c r="L57" s="26">
        <v>0</v>
      </c>
      <c r="M57" s="26">
        <v>0</v>
      </c>
      <c r="N57" s="26">
        <v>0</v>
      </c>
      <c r="O57" s="26" t="s">
        <v>15</v>
      </c>
      <c r="P57" s="26">
        <v>1</v>
      </c>
      <c r="Q57" s="26">
        <v>0</v>
      </c>
      <c r="R57" s="26">
        <v>0</v>
      </c>
      <c r="S57" s="26">
        <v>1</v>
      </c>
      <c r="T57" s="26">
        <v>0</v>
      </c>
      <c r="U57" t="s">
        <v>5</v>
      </c>
      <c r="V57" s="25">
        <v>1</v>
      </c>
      <c r="W57" s="25">
        <v>0</v>
      </c>
      <c r="X57" s="25">
        <v>0</v>
      </c>
      <c r="Y57" s="25">
        <v>0</v>
      </c>
      <c r="Z57" s="25">
        <v>0</v>
      </c>
      <c r="AA57" t="s">
        <v>261</v>
      </c>
      <c r="AB57" t="s">
        <v>262</v>
      </c>
      <c r="AC57" t="s">
        <v>263</v>
      </c>
      <c r="AD57" t="s">
        <v>264</v>
      </c>
    </row>
    <row r="58" spans="1:30" x14ac:dyDescent="0.3">
      <c r="A58" t="s">
        <v>179</v>
      </c>
      <c r="B58" s="29" t="s">
        <v>239</v>
      </c>
      <c r="C58" t="s">
        <v>53</v>
      </c>
      <c r="D58" s="40" t="s">
        <v>241</v>
      </c>
      <c r="E58" s="28">
        <v>43798</v>
      </c>
      <c r="F58" t="s">
        <v>240</v>
      </c>
      <c r="G58" t="s">
        <v>182</v>
      </c>
      <c r="H58" s="26">
        <v>1</v>
      </c>
      <c r="I58" s="26">
        <v>1446</v>
      </c>
      <c r="J58" s="26" t="s">
        <v>5</v>
      </c>
      <c r="K58" s="26">
        <v>2</v>
      </c>
      <c r="L58" s="26">
        <v>3</v>
      </c>
      <c r="M58" s="26">
        <v>0</v>
      </c>
      <c r="N58" s="26">
        <v>3</v>
      </c>
      <c r="O58" s="26" t="s">
        <v>18</v>
      </c>
      <c r="P58" s="26">
        <v>0</v>
      </c>
      <c r="Q58" s="26">
        <v>0</v>
      </c>
      <c r="R58" s="26">
        <v>0</v>
      </c>
      <c r="S58" s="26">
        <v>1</v>
      </c>
      <c r="T58" s="26">
        <v>1</v>
      </c>
      <c r="U58" s="26" t="s">
        <v>5</v>
      </c>
      <c r="V58" s="25">
        <v>1</v>
      </c>
      <c r="W58" s="25">
        <v>0</v>
      </c>
      <c r="X58" s="25">
        <v>0</v>
      </c>
      <c r="Y58" s="25">
        <v>0</v>
      </c>
      <c r="Z58" s="25">
        <v>0</v>
      </c>
      <c r="AA58" t="s">
        <v>258</v>
      </c>
      <c r="AB58" t="s">
        <v>259</v>
      </c>
      <c r="AC58" t="s">
        <v>260</v>
      </c>
    </row>
    <row r="59" spans="1:30" x14ac:dyDescent="0.3">
      <c r="A59" t="s">
        <v>179</v>
      </c>
      <c r="B59" s="29">
        <v>38</v>
      </c>
      <c r="C59" t="s">
        <v>72</v>
      </c>
      <c r="D59" s="40" t="s">
        <v>242</v>
      </c>
      <c r="E59" s="28">
        <v>43070</v>
      </c>
      <c r="F59" t="s">
        <v>93</v>
      </c>
      <c r="G59" t="s">
        <v>182</v>
      </c>
      <c r="H59" s="26">
        <v>1</v>
      </c>
      <c r="I59" s="26">
        <v>441</v>
      </c>
      <c r="J59" s="26" t="s">
        <v>5</v>
      </c>
      <c r="K59" s="26">
        <v>0</v>
      </c>
      <c r="L59" s="26">
        <v>1</v>
      </c>
      <c r="M59" s="26">
        <v>0</v>
      </c>
      <c r="N59" s="26">
        <v>3</v>
      </c>
      <c r="O59" s="26" t="s">
        <v>15</v>
      </c>
      <c r="P59" s="26">
        <v>0</v>
      </c>
      <c r="Q59" s="26">
        <v>0</v>
      </c>
      <c r="R59" s="26">
        <v>0</v>
      </c>
      <c r="S59" s="26">
        <v>1</v>
      </c>
      <c r="T59" s="26">
        <v>0</v>
      </c>
      <c r="U59" s="26" t="s">
        <v>5</v>
      </c>
      <c r="V59" s="25">
        <v>1</v>
      </c>
      <c r="W59" s="25">
        <v>0</v>
      </c>
      <c r="X59" s="25">
        <v>0</v>
      </c>
      <c r="Y59" s="25">
        <v>0</v>
      </c>
      <c r="Z59" s="25">
        <v>0</v>
      </c>
      <c r="AA59" t="s">
        <v>147</v>
      </c>
      <c r="AB59" t="s">
        <v>272</v>
      </c>
      <c r="AC59" t="s">
        <v>273</v>
      </c>
      <c r="AD59" t="s">
        <v>274</v>
      </c>
    </row>
    <row r="60" spans="1:30" x14ac:dyDescent="0.3">
      <c r="A60" t="s">
        <v>179</v>
      </c>
      <c r="B60" s="29" t="s">
        <v>22</v>
      </c>
      <c r="C60" t="s">
        <v>72</v>
      </c>
      <c r="D60" s="40" t="s">
        <v>243</v>
      </c>
      <c r="E60" s="28">
        <v>42777</v>
      </c>
      <c r="F60" t="s">
        <v>275</v>
      </c>
      <c r="G60" t="s">
        <v>182</v>
      </c>
      <c r="H60" s="26">
        <v>1</v>
      </c>
      <c r="I60" s="26">
        <v>915</v>
      </c>
      <c r="J60" s="26" t="s">
        <v>5</v>
      </c>
      <c r="K60" s="26">
        <v>6</v>
      </c>
      <c r="L60" s="26">
        <v>10</v>
      </c>
      <c r="M60" s="26">
        <v>2</v>
      </c>
      <c r="N60" s="26">
        <v>3</v>
      </c>
      <c r="O60" s="26" t="s">
        <v>18</v>
      </c>
      <c r="P60" s="26">
        <v>1</v>
      </c>
      <c r="Q60" s="26">
        <v>0</v>
      </c>
      <c r="R60" s="26">
        <v>0</v>
      </c>
      <c r="S60" s="26">
        <v>5</v>
      </c>
      <c r="T60" s="26">
        <v>0</v>
      </c>
      <c r="U60" s="26" t="s">
        <v>5</v>
      </c>
      <c r="V60" s="25">
        <v>1</v>
      </c>
      <c r="W60" s="25">
        <v>0</v>
      </c>
      <c r="X60" s="25">
        <v>0</v>
      </c>
      <c r="Y60" s="25">
        <v>0</v>
      </c>
      <c r="Z60" s="25">
        <v>0</v>
      </c>
      <c r="AA60" t="s">
        <v>280</v>
      </c>
      <c r="AB60" t="s">
        <v>276</v>
      </c>
      <c r="AC60" t="s">
        <v>277</v>
      </c>
      <c r="AD60" t="s">
        <v>278</v>
      </c>
    </row>
    <row r="61" spans="1:30" x14ac:dyDescent="0.3">
      <c r="A61" t="s">
        <v>179</v>
      </c>
      <c r="B61" s="29">
        <v>42</v>
      </c>
      <c r="C61" t="s">
        <v>72</v>
      </c>
      <c r="D61" s="40" t="s">
        <v>244</v>
      </c>
      <c r="E61" s="28">
        <v>43123</v>
      </c>
      <c r="F61" t="s">
        <v>16</v>
      </c>
      <c r="G61" t="s">
        <v>182</v>
      </c>
      <c r="H61" s="26">
        <v>1</v>
      </c>
      <c r="I61" s="26">
        <v>178</v>
      </c>
      <c r="J61" s="26" t="s">
        <v>5</v>
      </c>
      <c r="K61" s="26">
        <v>1</v>
      </c>
      <c r="L61" s="26">
        <v>0</v>
      </c>
      <c r="M61" s="26">
        <v>0</v>
      </c>
      <c r="N61" s="26">
        <v>2</v>
      </c>
      <c r="O61" s="26" t="s">
        <v>15</v>
      </c>
      <c r="P61" s="26">
        <v>0</v>
      </c>
      <c r="Q61" s="26">
        <v>0</v>
      </c>
      <c r="R61" s="26">
        <v>0</v>
      </c>
      <c r="S61" s="26">
        <v>0</v>
      </c>
      <c r="T61" s="26">
        <v>0</v>
      </c>
      <c r="U61" s="26" t="s">
        <v>5</v>
      </c>
      <c r="V61" s="25">
        <v>1</v>
      </c>
      <c r="W61" s="25">
        <v>0</v>
      </c>
      <c r="X61" s="25">
        <v>0</v>
      </c>
      <c r="Y61" s="25">
        <v>0</v>
      </c>
      <c r="Z61" s="25">
        <v>0</v>
      </c>
      <c r="AA61" t="s">
        <v>279</v>
      </c>
      <c r="AB61" t="s">
        <v>281</v>
      </c>
      <c r="AC61" t="s">
        <v>18</v>
      </c>
    </row>
    <row r="62" spans="1:30" x14ac:dyDescent="0.3">
      <c r="A62" t="s">
        <v>179</v>
      </c>
      <c r="B62" s="29" t="s">
        <v>37</v>
      </c>
      <c r="C62" t="s">
        <v>72</v>
      </c>
      <c r="D62" s="31" t="s">
        <v>245</v>
      </c>
      <c r="E62" s="28">
        <v>43753</v>
      </c>
      <c r="F62" t="s">
        <v>246</v>
      </c>
      <c r="G62" t="s">
        <v>182</v>
      </c>
      <c r="H62" s="26">
        <v>1</v>
      </c>
      <c r="I62" s="26">
        <v>801</v>
      </c>
      <c r="J62" s="26" t="s">
        <v>5</v>
      </c>
      <c r="K62" s="26">
        <v>3</v>
      </c>
      <c r="L62" s="26">
        <v>0</v>
      </c>
      <c r="M62" s="26">
        <v>0</v>
      </c>
      <c r="N62" s="26">
        <v>12</v>
      </c>
      <c r="O62" s="26" t="s">
        <v>18</v>
      </c>
      <c r="P62" s="26">
        <v>0</v>
      </c>
      <c r="Q62" s="26">
        <v>0</v>
      </c>
      <c r="R62" s="26">
        <v>0</v>
      </c>
      <c r="S62" s="26">
        <v>6</v>
      </c>
      <c r="T62" s="26">
        <v>0</v>
      </c>
      <c r="U62" s="26" t="s">
        <v>5</v>
      </c>
      <c r="V62" s="25">
        <v>1</v>
      </c>
      <c r="W62" s="25">
        <v>0</v>
      </c>
      <c r="X62" s="25">
        <v>0</v>
      </c>
      <c r="Y62" s="25">
        <v>0</v>
      </c>
      <c r="Z62" s="25">
        <v>0</v>
      </c>
      <c r="AA62" t="s">
        <v>282</v>
      </c>
      <c r="AB62" t="s">
        <v>283</v>
      </c>
      <c r="AC62" t="s">
        <v>284</v>
      </c>
    </row>
    <row r="63" spans="1:30" x14ac:dyDescent="0.3">
      <c r="A63" t="s">
        <v>179</v>
      </c>
      <c r="B63" s="29" t="s">
        <v>38</v>
      </c>
      <c r="C63" t="s">
        <v>72</v>
      </c>
      <c r="D63" s="31" t="s">
        <v>285</v>
      </c>
      <c r="E63" s="28">
        <v>43515</v>
      </c>
      <c r="F63" t="s">
        <v>247</v>
      </c>
      <c r="G63" t="s">
        <v>182</v>
      </c>
      <c r="H63" s="26">
        <v>1</v>
      </c>
      <c r="I63" s="26">
        <v>444</v>
      </c>
      <c r="J63" s="26" t="s">
        <v>5</v>
      </c>
      <c r="K63" s="26">
        <v>0</v>
      </c>
      <c r="L63" s="26">
        <v>0</v>
      </c>
      <c r="M63" s="26">
        <v>0</v>
      </c>
      <c r="N63" s="26">
        <v>1</v>
      </c>
      <c r="O63" s="26" t="s">
        <v>18</v>
      </c>
      <c r="P63" s="26">
        <v>0</v>
      </c>
      <c r="Q63" s="26">
        <v>0</v>
      </c>
      <c r="R63" s="26">
        <v>0</v>
      </c>
      <c r="S63" s="26">
        <v>2</v>
      </c>
      <c r="T63" s="26">
        <v>0</v>
      </c>
      <c r="U63" s="26" t="s">
        <v>5</v>
      </c>
      <c r="V63" s="25">
        <v>1</v>
      </c>
      <c r="W63" s="25">
        <v>0</v>
      </c>
      <c r="X63" s="25">
        <v>0</v>
      </c>
      <c r="Y63" s="25">
        <v>0</v>
      </c>
      <c r="Z63" s="25">
        <v>0</v>
      </c>
      <c r="AA63" t="s">
        <v>286</v>
      </c>
      <c r="AB63" t="s">
        <v>287</v>
      </c>
      <c r="AC63" t="s">
        <v>288</v>
      </c>
    </row>
    <row r="64" spans="1:30" x14ac:dyDescent="0.3">
      <c r="A64" t="s">
        <v>179</v>
      </c>
      <c r="B64" s="29" t="s">
        <v>265</v>
      </c>
      <c r="C64" t="s">
        <v>53</v>
      </c>
      <c r="D64" s="31" t="s">
        <v>266</v>
      </c>
      <c r="E64" s="28">
        <v>42704</v>
      </c>
      <c r="F64" t="s">
        <v>16</v>
      </c>
      <c r="G64" t="s">
        <v>182</v>
      </c>
      <c r="H64" s="1">
        <v>1</v>
      </c>
      <c r="I64" s="1">
        <v>693</v>
      </c>
      <c r="J64" s="1" t="s">
        <v>5</v>
      </c>
      <c r="K64" s="26">
        <v>0</v>
      </c>
      <c r="L64" s="26">
        <v>0</v>
      </c>
      <c r="M64" s="26">
        <v>5</v>
      </c>
      <c r="N64" s="26">
        <v>9</v>
      </c>
      <c r="O64" s="26" t="s">
        <v>18</v>
      </c>
      <c r="P64" s="26">
        <v>0</v>
      </c>
      <c r="Q64" s="26">
        <v>0</v>
      </c>
      <c r="R64" s="26">
        <v>0</v>
      </c>
      <c r="S64" s="26">
        <v>3</v>
      </c>
      <c r="T64" s="26">
        <v>2</v>
      </c>
      <c r="U64" s="26" t="s">
        <v>5</v>
      </c>
      <c r="V64" s="25">
        <v>1</v>
      </c>
      <c r="W64" s="25">
        <v>0</v>
      </c>
      <c r="X64" s="25">
        <v>0</v>
      </c>
      <c r="Y64" s="25">
        <v>0</v>
      </c>
      <c r="Z64" s="25">
        <v>0</v>
      </c>
      <c r="AA64" t="s">
        <v>213</v>
      </c>
      <c r="AB64" t="s">
        <v>294</v>
      </c>
      <c r="AC64" t="s">
        <v>295</v>
      </c>
    </row>
    <row r="65" spans="1:30" x14ac:dyDescent="0.3">
      <c r="A65" t="s">
        <v>179</v>
      </c>
      <c r="B65" s="29">
        <v>49</v>
      </c>
      <c r="C65" t="s">
        <v>53</v>
      </c>
      <c r="D65" s="31" t="s">
        <v>293</v>
      </c>
      <c r="E65" s="28">
        <v>43122</v>
      </c>
      <c r="F65" t="s">
        <v>16</v>
      </c>
      <c r="G65" t="s">
        <v>267</v>
      </c>
      <c r="H65" s="1">
        <v>1</v>
      </c>
      <c r="I65" s="1">
        <v>317</v>
      </c>
      <c r="J65" s="1" t="s">
        <v>5</v>
      </c>
      <c r="K65" s="26">
        <v>0</v>
      </c>
      <c r="L65" s="26">
        <v>0</v>
      </c>
      <c r="M65" s="26">
        <v>0</v>
      </c>
      <c r="N65" s="26">
        <v>2</v>
      </c>
      <c r="O65" s="26" t="s">
        <v>15</v>
      </c>
      <c r="P65" s="26">
        <v>0</v>
      </c>
      <c r="Q65" s="26">
        <v>0</v>
      </c>
      <c r="R65" s="26">
        <v>0</v>
      </c>
      <c r="S65" s="26">
        <v>0</v>
      </c>
      <c r="T65" s="26">
        <v>0</v>
      </c>
      <c r="U65" s="26" t="s">
        <v>5</v>
      </c>
      <c r="V65" s="25">
        <v>1</v>
      </c>
      <c r="W65" s="25">
        <v>0</v>
      </c>
      <c r="X65" s="25">
        <v>0</v>
      </c>
      <c r="Y65" s="25">
        <v>0</v>
      </c>
      <c r="Z65" s="25">
        <v>0</v>
      </c>
      <c r="AA65" t="s">
        <v>279</v>
      </c>
      <c r="AB65" t="s">
        <v>296</v>
      </c>
      <c r="AC65" t="s">
        <v>18</v>
      </c>
    </row>
    <row r="66" spans="1:30" x14ac:dyDescent="0.3">
      <c r="A66" t="s">
        <v>179</v>
      </c>
      <c r="B66" s="29">
        <v>51</v>
      </c>
      <c r="C66" t="s">
        <v>53</v>
      </c>
      <c r="D66" s="31" t="s">
        <v>289</v>
      </c>
      <c r="E66" s="28">
        <v>43190</v>
      </c>
      <c r="F66" t="s">
        <v>297</v>
      </c>
      <c r="G66" s="35" t="s">
        <v>270</v>
      </c>
      <c r="H66" s="1">
        <v>1</v>
      </c>
      <c r="I66" s="1">
        <v>243</v>
      </c>
      <c r="J66" s="1" t="s">
        <v>15</v>
      </c>
      <c r="K66" s="26">
        <v>3</v>
      </c>
      <c r="L66" s="26">
        <v>1</v>
      </c>
      <c r="M66" s="26">
        <v>0</v>
      </c>
      <c r="N66" s="26">
        <v>1</v>
      </c>
      <c r="O66" s="26" t="s">
        <v>18</v>
      </c>
      <c r="P66" s="26">
        <v>0</v>
      </c>
      <c r="Q66" s="26">
        <v>0</v>
      </c>
      <c r="R66" s="26">
        <v>0</v>
      </c>
      <c r="S66" s="26">
        <v>1</v>
      </c>
      <c r="T66" s="26">
        <v>0</v>
      </c>
      <c r="U66" s="26" t="s">
        <v>15</v>
      </c>
      <c r="V66" s="25">
        <v>1</v>
      </c>
      <c r="W66" s="25">
        <v>0</v>
      </c>
      <c r="X66" s="25">
        <v>0</v>
      </c>
      <c r="Y66" s="25">
        <v>0</v>
      </c>
      <c r="Z66" s="25">
        <v>0</v>
      </c>
      <c r="AA66" t="s">
        <v>298</v>
      </c>
      <c r="AB66" t="s">
        <v>299</v>
      </c>
      <c r="AC66" t="s">
        <v>300</v>
      </c>
    </row>
    <row r="67" spans="1:30" x14ac:dyDescent="0.3">
      <c r="A67" t="s">
        <v>268</v>
      </c>
      <c r="B67" s="29" t="s">
        <v>271</v>
      </c>
      <c r="C67" t="s">
        <v>53</v>
      </c>
      <c r="D67" s="31" t="s">
        <v>292</v>
      </c>
      <c r="E67" s="28">
        <v>43629</v>
      </c>
      <c r="F67" t="s">
        <v>301</v>
      </c>
      <c r="G67" t="s">
        <v>182</v>
      </c>
      <c r="H67" s="1">
        <v>1</v>
      </c>
      <c r="I67" s="1">
        <v>441</v>
      </c>
      <c r="J67" s="1" t="s">
        <v>5</v>
      </c>
      <c r="K67" s="26">
        <v>1</v>
      </c>
      <c r="L67" s="26">
        <v>0</v>
      </c>
      <c r="M67" s="26">
        <v>0</v>
      </c>
      <c r="N67" s="26">
        <v>14</v>
      </c>
      <c r="O67" s="26" t="s">
        <v>18</v>
      </c>
      <c r="P67" s="26">
        <v>0</v>
      </c>
      <c r="Q67" s="26">
        <v>0</v>
      </c>
      <c r="R67" s="26">
        <v>0</v>
      </c>
      <c r="S67" s="26">
        <v>1</v>
      </c>
      <c r="T67" s="26">
        <v>0</v>
      </c>
      <c r="U67" s="26" t="s">
        <v>5</v>
      </c>
      <c r="V67" s="25">
        <v>1</v>
      </c>
      <c r="W67" s="25">
        <v>0</v>
      </c>
      <c r="X67" s="25">
        <v>0</v>
      </c>
      <c r="Y67" s="25">
        <v>0</v>
      </c>
      <c r="Z67" s="25">
        <v>0</v>
      </c>
      <c r="AA67" t="s">
        <v>302</v>
      </c>
      <c r="AB67" t="s">
        <v>304</v>
      </c>
      <c r="AC67" t="s">
        <v>303</v>
      </c>
    </row>
    <row r="68" spans="1:30" x14ac:dyDescent="0.3">
      <c r="A68" t="s">
        <v>179</v>
      </c>
      <c r="B68" s="29" t="s">
        <v>43</v>
      </c>
      <c r="C68" t="s">
        <v>53</v>
      </c>
      <c r="D68" s="31" t="s">
        <v>305</v>
      </c>
      <c r="E68" s="28">
        <v>43511</v>
      </c>
      <c r="F68" t="s">
        <v>234</v>
      </c>
      <c r="G68" t="s">
        <v>182</v>
      </c>
      <c r="H68" s="1">
        <v>1</v>
      </c>
      <c r="I68" s="1">
        <v>711</v>
      </c>
      <c r="J68" s="1" t="s">
        <v>5</v>
      </c>
      <c r="K68" s="26">
        <v>0</v>
      </c>
      <c r="L68" s="26">
        <v>0</v>
      </c>
      <c r="M68" s="26">
        <v>9</v>
      </c>
      <c r="N68" s="26">
        <v>2</v>
      </c>
      <c r="O68" s="26" t="s">
        <v>18</v>
      </c>
      <c r="P68" s="26">
        <v>0</v>
      </c>
      <c r="Q68" s="26">
        <v>0</v>
      </c>
      <c r="R68" s="26">
        <v>0</v>
      </c>
      <c r="S68" s="26">
        <v>2</v>
      </c>
      <c r="T68" s="26">
        <v>2</v>
      </c>
      <c r="U68" s="26" t="s">
        <v>5</v>
      </c>
      <c r="V68" s="25">
        <v>1</v>
      </c>
      <c r="W68" s="25">
        <v>0</v>
      </c>
      <c r="X68" s="25">
        <v>0</v>
      </c>
      <c r="Y68" s="25">
        <v>0</v>
      </c>
      <c r="Z68" s="25">
        <v>0</v>
      </c>
      <c r="AA68" t="s">
        <v>225</v>
      </c>
      <c r="AB68" t="s">
        <v>306</v>
      </c>
      <c r="AC68" t="s">
        <v>307</v>
      </c>
    </row>
    <row r="69" spans="1:30" x14ac:dyDescent="0.3">
      <c r="A69" t="s">
        <v>179</v>
      </c>
      <c r="B69" s="29" t="s">
        <v>39</v>
      </c>
      <c r="C69" t="s">
        <v>72</v>
      </c>
      <c r="D69" s="31" t="s">
        <v>291</v>
      </c>
      <c r="E69" s="2">
        <v>43740</v>
      </c>
      <c r="F69" t="s">
        <v>269</v>
      </c>
      <c r="G69" t="s">
        <v>182</v>
      </c>
      <c r="H69" s="1">
        <v>2</v>
      </c>
      <c r="I69" s="1">
        <v>489</v>
      </c>
      <c r="J69" s="1" t="s">
        <v>5</v>
      </c>
      <c r="K69" s="26">
        <v>2</v>
      </c>
      <c r="L69" s="26">
        <v>1</v>
      </c>
      <c r="M69" s="26">
        <v>1</v>
      </c>
      <c r="N69" s="26">
        <v>4</v>
      </c>
      <c r="O69" s="26" t="s">
        <v>18</v>
      </c>
      <c r="P69" s="26">
        <v>0</v>
      </c>
      <c r="Q69" s="26">
        <v>0</v>
      </c>
      <c r="R69" s="26">
        <v>0</v>
      </c>
      <c r="S69" s="26">
        <v>3</v>
      </c>
      <c r="T69" s="26">
        <v>0</v>
      </c>
      <c r="U69" s="26" t="s">
        <v>5</v>
      </c>
      <c r="V69" s="25">
        <v>2</v>
      </c>
      <c r="W69" s="25">
        <v>0</v>
      </c>
      <c r="X69" s="25">
        <v>0</v>
      </c>
      <c r="Y69" s="25">
        <v>0</v>
      </c>
      <c r="Z69" s="25">
        <v>0</v>
      </c>
      <c r="AA69" t="s">
        <v>286</v>
      </c>
      <c r="AB69" t="s">
        <v>308</v>
      </c>
      <c r="AC69" t="s">
        <v>309</v>
      </c>
    </row>
    <row r="70" spans="1:30" x14ac:dyDescent="0.3">
      <c r="A70" t="s">
        <v>179</v>
      </c>
      <c r="B70" s="29" t="s">
        <v>90</v>
      </c>
      <c r="C70" t="s">
        <v>72</v>
      </c>
      <c r="D70" s="31" t="s">
        <v>290</v>
      </c>
      <c r="E70" s="2">
        <v>42953</v>
      </c>
      <c r="F70" t="s">
        <v>310</v>
      </c>
      <c r="G70" t="s">
        <v>182</v>
      </c>
      <c r="H70" s="1">
        <v>1</v>
      </c>
      <c r="I70" s="1">
        <v>426</v>
      </c>
      <c r="J70" s="1" t="s">
        <v>5</v>
      </c>
      <c r="K70" s="26">
        <v>0</v>
      </c>
      <c r="L70" s="26">
        <v>0</v>
      </c>
      <c r="M70" s="26">
        <v>0</v>
      </c>
      <c r="N70" s="26">
        <v>0</v>
      </c>
      <c r="O70" s="26" t="s">
        <v>15</v>
      </c>
      <c r="P70" s="26">
        <v>0</v>
      </c>
      <c r="Q70" s="26">
        <v>0</v>
      </c>
      <c r="R70" s="26">
        <v>0</v>
      </c>
      <c r="S70" s="26">
        <v>0</v>
      </c>
      <c r="T70" s="26">
        <v>0</v>
      </c>
      <c r="U70" s="26" t="s">
        <v>5</v>
      </c>
      <c r="V70" s="25">
        <v>1</v>
      </c>
      <c r="W70" s="25">
        <v>0</v>
      </c>
      <c r="X70" s="25">
        <v>0</v>
      </c>
      <c r="Y70" s="25">
        <v>0</v>
      </c>
      <c r="Z70" s="25">
        <v>0</v>
      </c>
      <c r="AA70" t="s">
        <v>311</v>
      </c>
      <c r="AB70" t="s">
        <v>18</v>
      </c>
      <c r="AC70" t="s">
        <v>18</v>
      </c>
    </row>
    <row r="71" spans="1:30" x14ac:dyDescent="0.3">
      <c r="A71" t="s">
        <v>312</v>
      </c>
      <c r="B71" s="29" t="s">
        <v>313</v>
      </c>
      <c r="C71" t="s">
        <v>53</v>
      </c>
      <c r="D71" t="s">
        <v>315</v>
      </c>
      <c r="E71" s="2">
        <v>43931</v>
      </c>
      <c r="F71" s="31" t="s">
        <v>314</v>
      </c>
      <c r="G71" t="s">
        <v>316</v>
      </c>
      <c r="H71" s="1">
        <v>1</v>
      </c>
      <c r="I71" s="1">
        <v>710</v>
      </c>
      <c r="J71" s="1" t="s">
        <v>5</v>
      </c>
      <c r="K71" s="26">
        <v>2</v>
      </c>
      <c r="L71" s="26">
        <v>0</v>
      </c>
      <c r="M71" s="26">
        <v>0</v>
      </c>
      <c r="N71" s="26">
        <v>11</v>
      </c>
      <c r="O71" s="26" t="s">
        <v>15</v>
      </c>
      <c r="P71" s="26">
        <v>1</v>
      </c>
      <c r="Q71" s="26">
        <v>0</v>
      </c>
      <c r="R71" s="26">
        <v>0</v>
      </c>
      <c r="S71" s="26">
        <v>3</v>
      </c>
      <c r="T71" s="26">
        <v>1</v>
      </c>
      <c r="U71" s="26" t="s">
        <v>5</v>
      </c>
      <c r="V71" s="25">
        <v>1</v>
      </c>
      <c r="W71" s="25">
        <v>0</v>
      </c>
      <c r="X71" s="25">
        <v>0</v>
      </c>
      <c r="Y71" s="25">
        <v>0</v>
      </c>
      <c r="Z71" s="25">
        <v>0</v>
      </c>
      <c r="AA71" t="s">
        <v>359</v>
      </c>
      <c r="AB71" t="s">
        <v>360</v>
      </c>
      <c r="AC71" t="s">
        <v>361</v>
      </c>
    </row>
    <row r="72" spans="1:30" x14ac:dyDescent="0.3">
      <c r="A72" t="s">
        <v>312</v>
      </c>
      <c r="B72" s="29" t="s">
        <v>317</v>
      </c>
      <c r="C72" t="s">
        <v>72</v>
      </c>
      <c r="D72" t="s">
        <v>319</v>
      </c>
      <c r="E72" s="2">
        <v>44303</v>
      </c>
      <c r="F72" s="31" t="s">
        <v>318</v>
      </c>
      <c r="G72" t="s">
        <v>316</v>
      </c>
      <c r="H72" s="1">
        <v>1</v>
      </c>
      <c r="I72" s="1">
        <v>1929</v>
      </c>
      <c r="J72" s="1" t="s">
        <v>5</v>
      </c>
      <c r="K72" s="26">
        <v>0</v>
      </c>
      <c r="L72" s="26">
        <v>12</v>
      </c>
      <c r="M72" s="26">
        <v>2</v>
      </c>
      <c r="N72" s="26">
        <v>2</v>
      </c>
      <c r="O72" s="26" t="s">
        <v>18</v>
      </c>
      <c r="P72" s="26">
        <v>0</v>
      </c>
      <c r="Q72" s="26">
        <v>0</v>
      </c>
      <c r="R72" s="26">
        <v>0</v>
      </c>
      <c r="S72" s="26">
        <v>0</v>
      </c>
      <c r="T72" s="26">
        <v>1</v>
      </c>
      <c r="U72" s="26" t="s">
        <v>5</v>
      </c>
      <c r="V72" s="25">
        <v>1</v>
      </c>
      <c r="W72" s="25">
        <v>0</v>
      </c>
      <c r="X72" s="25">
        <v>0</v>
      </c>
      <c r="Y72" s="25">
        <v>0</v>
      </c>
      <c r="Z72" s="25">
        <v>0</v>
      </c>
      <c r="AA72" t="s">
        <v>362</v>
      </c>
      <c r="AB72" t="s">
        <v>363</v>
      </c>
      <c r="AC72" t="s">
        <v>364</v>
      </c>
    </row>
    <row r="73" spans="1:30" x14ac:dyDescent="0.3">
      <c r="A73" t="s">
        <v>312</v>
      </c>
      <c r="B73" s="29" t="s">
        <v>7</v>
      </c>
      <c r="C73" t="s">
        <v>53</v>
      </c>
      <c r="D73" t="s">
        <v>321</v>
      </c>
      <c r="E73" s="2">
        <v>44292</v>
      </c>
      <c r="F73" s="31" t="s">
        <v>320</v>
      </c>
      <c r="G73" t="s">
        <v>316</v>
      </c>
      <c r="H73" s="1">
        <v>1</v>
      </c>
      <c r="I73" s="1">
        <v>659</v>
      </c>
      <c r="J73" s="1" t="s">
        <v>5</v>
      </c>
      <c r="K73" s="26">
        <v>2</v>
      </c>
      <c r="L73" s="26">
        <v>1</v>
      </c>
      <c r="M73" s="26">
        <v>0</v>
      </c>
      <c r="N73" s="26">
        <v>4</v>
      </c>
      <c r="O73" s="26" t="s">
        <v>18</v>
      </c>
      <c r="P73" s="26">
        <v>0</v>
      </c>
      <c r="Q73" s="26">
        <v>0</v>
      </c>
      <c r="R73" s="26">
        <v>0</v>
      </c>
      <c r="S73" s="26">
        <v>0</v>
      </c>
      <c r="T73" s="26">
        <v>0</v>
      </c>
      <c r="U73" s="26" t="s">
        <v>5</v>
      </c>
      <c r="V73" s="25">
        <v>1</v>
      </c>
      <c r="W73" s="25">
        <v>0</v>
      </c>
      <c r="X73" s="25">
        <v>0</v>
      </c>
      <c r="Y73" s="25">
        <v>0</v>
      </c>
      <c r="Z73" s="25">
        <v>0</v>
      </c>
      <c r="AA73" t="s">
        <v>365</v>
      </c>
      <c r="AB73" t="s">
        <v>366</v>
      </c>
      <c r="AC73" t="s">
        <v>18</v>
      </c>
    </row>
    <row r="74" spans="1:30" x14ac:dyDescent="0.3">
      <c r="A74" t="s">
        <v>312</v>
      </c>
      <c r="B74" s="29" t="s">
        <v>35</v>
      </c>
      <c r="C74" t="s">
        <v>53</v>
      </c>
      <c r="D74" t="s">
        <v>322</v>
      </c>
      <c r="E74" s="2">
        <v>44683</v>
      </c>
      <c r="F74" s="31" t="s">
        <v>323</v>
      </c>
      <c r="G74" t="s">
        <v>316</v>
      </c>
      <c r="H74" s="1">
        <v>1</v>
      </c>
      <c r="I74" s="1">
        <v>751</v>
      </c>
      <c r="J74" s="1" t="s">
        <v>5</v>
      </c>
      <c r="K74" s="26">
        <v>1</v>
      </c>
      <c r="L74" s="26">
        <v>0</v>
      </c>
      <c r="M74" s="26">
        <v>0</v>
      </c>
      <c r="N74" s="26">
        <v>3</v>
      </c>
      <c r="O74" s="26" t="s">
        <v>15</v>
      </c>
      <c r="P74" s="26">
        <v>0</v>
      </c>
      <c r="Q74" s="26">
        <v>0</v>
      </c>
      <c r="R74" s="26">
        <v>0</v>
      </c>
      <c r="S74" s="26">
        <v>8</v>
      </c>
      <c r="T74" s="26">
        <v>0</v>
      </c>
      <c r="U74" s="26" t="s">
        <v>5</v>
      </c>
      <c r="V74" s="25">
        <v>1</v>
      </c>
      <c r="W74" s="25">
        <v>0</v>
      </c>
      <c r="X74" s="25">
        <v>0</v>
      </c>
      <c r="Y74" s="25">
        <v>0</v>
      </c>
      <c r="Z74" s="25">
        <v>0</v>
      </c>
      <c r="AA74" t="s">
        <v>367</v>
      </c>
      <c r="AB74" t="s">
        <v>368</v>
      </c>
      <c r="AC74" t="s">
        <v>369</v>
      </c>
    </row>
    <row r="75" spans="1:30" x14ac:dyDescent="0.3">
      <c r="A75" t="s">
        <v>312</v>
      </c>
      <c r="B75" s="29">
        <v>13</v>
      </c>
      <c r="C75" t="s">
        <v>72</v>
      </c>
      <c r="D75" t="s">
        <v>325</v>
      </c>
      <c r="E75" s="2">
        <v>44655</v>
      </c>
      <c r="F75" s="31" t="s">
        <v>324</v>
      </c>
      <c r="G75" t="s">
        <v>316</v>
      </c>
      <c r="H75" s="1">
        <v>1</v>
      </c>
      <c r="I75" s="1">
        <v>340</v>
      </c>
      <c r="J75" s="1" t="s">
        <v>5</v>
      </c>
      <c r="K75" s="26">
        <v>0</v>
      </c>
      <c r="L75" s="26">
        <v>0</v>
      </c>
      <c r="M75" s="26">
        <v>0</v>
      </c>
      <c r="N75" s="26">
        <v>1</v>
      </c>
      <c r="O75" s="26" t="s">
        <v>18</v>
      </c>
      <c r="P75" s="26">
        <v>0</v>
      </c>
      <c r="Q75" s="26">
        <v>0</v>
      </c>
      <c r="R75" s="26">
        <v>0</v>
      </c>
      <c r="S75" s="26">
        <v>1</v>
      </c>
      <c r="T75" s="26">
        <v>0</v>
      </c>
      <c r="U75" s="26" t="s">
        <v>5</v>
      </c>
      <c r="V75" s="25">
        <v>1</v>
      </c>
      <c r="W75" s="25">
        <v>0</v>
      </c>
      <c r="X75" s="25">
        <v>0</v>
      </c>
      <c r="Y75" s="25">
        <v>0</v>
      </c>
      <c r="Z75" s="25">
        <v>0</v>
      </c>
      <c r="AA75" t="s">
        <v>362</v>
      </c>
      <c r="AB75" t="s">
        <v>370</v>
      </c>
      <c r="AC75" t="s">
        <v>371</v>
      </c>
    </row>
    <row r="76" spans="1:30" x14ac:dyDescent="0.3">
      <c r="A76" t="s">
        <v>312</v>
      </c>
      <c r="B76" s="29" t="s">
        <v>328</v>
      </c>
      <c r="C76" t="s">
        <v>72</v>
      </c>
      <c r="D76" t="s">
        <v>326</v>
      </c>
      <c r="E76" s="2">
        <v>42748</v>
      </c>
      <c r="F76" s="31" t="s">
        <v>327</v>
      </c>
      <c r="G76" t="s">
        <v>316</v>
      </c>
      <c r="H76" s="1">
        <v>1</v>
      </c>
      <c r="I76" s="1">
        <v>628</v>
      </c>
      <c r="J76" s="1" t="s">
        <v>5</v>
      </c>
      <c r="K76" s="26">
        <v>1</v>
      </c>
      <c r="L76" s="26">
        <v>0</v>
      </c>
      <c r="M76" s="26">
        <v>0</v>
      </c>
      <c r="N76" s="26">
        <v>0</v>
      </c>
      <c r="O76" s="26" t="s">
        <v>18</v>
      </c>
      <c r="P76" s="26">
        <v>0</v>
      </c>
      <c r="Q76" s="26">
        <v>0</v>
      </c>
      <c r="R76" s="26">
        <v>0</v>
      </c>
      <c r="S76" s="26">
        <v>1</v>
      </c>
      <c r="T76" s="26">
        <v>0</v>
      </c>
      <c r="U76" s="26" t="s">
        <v>42</v>
      </c>
      <c r="V76" s="25">
        <v>1</v>
      </c>
      <c r="W76" s="25">
        <v>0</v>
      </c>
      <c r="X76" s="25">
        <v>0</v>
      </c>
      <c r="Y76" s="25">
        <v>0</v>
      </c>
      <c r="Z76" s="25">
        <v>0</v>
      </c>
      <c r="AA76" t="s">
        <v>362</v>
      </c>
      <c r="AB76" t="s">
        <v>372</v>
      </c>
      <c r="AC76" t="s">
        <v>373</v>
      </c>
    </row>
    <row r="77" spans="1:30" x14ac:dyDescent="0.3">
      <c r="A77" t="s">
        <v>312</v>
      </c>
      <c r="B77" s="29" t="s">
        <v>48</v>
      </c>
      <c r="C77" t="s">
        <v>72</v>
      </c>
      <c r="D77" s="31" t="s">
        <v>329</v>
      </c>
      <c r="E77" s="2">
        <v>43707</v>
      </c>
      <c r="F77" s="31" t="s">
        <v>330</v>
      </c>
      <c r="G77" t="s">
        <v>316</v>
      </c>
      <c r="H77" s="1">
        <v>1</v>
      </c>
      <c r="I77" s="1">
        <v>864</v>
      </c>
      <c r="J77" s="1" t="s">
        <v>5</v>
      </c>
      <c r="K77" s="26">
        <v>0</v>
      </c>
      <c r="L77" s="26">
        <v>0</v>
      </c>
      <c r="M77" s="26">
        <v>0</v>
      </c>
      <c r="N77" s="26">
        <v>1</v>
      </c>
      <c r="O77" s="26" t="s">
        <v>18</v>
      </c>
      <c r="P77" s="26">
        <v>0</v>
      </c>
      <c r="Q77" s="26">
        <v>0</v>
      </c>
      <c r="R77" s="26">
        <v>0</v>
      </c>
      <c r="S77" s="26">
        <v>2</v>
      </c>
      <c r="T77" s="26">
        <v>0</v>
      </c>
      <c r="U77" s="26" t="s">
        <v>42</v>
      </c>
      <c r="V77" s="25">
        <v>1</v>
      </c>
      <c r="W77" s="25">
        <v>0</v>
      </c>
      <c r="X77" s="25">
        <v>0</v>
      </c>
      <c r="Y77" s="25">
        <v>0</v>
      </c>
      <c r="Z77" s="25">
        <v>0</v>
      </c>
      <c r="AA77" t="s">
        <v>362</v>
      </c>
      <c r="AB77" s="31" t="s">
        <v>374</v>
      </c>
      <c r="AC77" t="s">
        <v>375</v>
      </c>
    </row>
    <row r="78" spans="1:30" x14ac:dyDescent="0.3">
      <c r="A78" t="s">
        <v>312</v>
      </c>
      <c r="B78" s="29" t="s">
        <v>331</v>
      </c>
      <c r="C78" t="s">
        <v>72</v>
      </c>
      <c r="D78" s="31" t="s">
        <v>332</v>
      </c>
      <c r="E78" s="2">
        <v>43344</v>
      </c>
      <c r="F78" s="31" t="s">
        <v>333</v>
      </c>
      <c r="G78" t="s">
        <v>316</v>
      </c>
      <c r="H78" s="1">
        <v>1</v>
      </c>
      <c r="I78" s="1">
        <v>2250</v>
      </c>
      <c r="J78" s="1" t="s">
        <v>5</v>
      </c>
      <c r="K78" s="26">
        <v>0</v>
      </c>
      <c r="L78" s="26">
        <v>2</v>
      </c>
      <c r="M78" s="26">
        <v>2</v>
      </c>
      <c r="N78" s="26">
        <v>1</v>
      </c>
      <c r="O78" s="26" t="s">
        <v>18</v>
      </c>
      <c r="P78" s="26">
        <v>1</v>
      </c>
      <c r="Q78" s="26">
        <v>0</v>
      </c>
      <c r="R78" s="26">
        <v>0</v>
      </c>
      <c r="S78" s="26">
        <v>3</v>
      </c>
      <c r="T78" s="26">
        <v>0</v>
      </c>
      <c r="U78" s="26" t="s">
        <v>42</v>
      </c>
      <c r="V78" s="25">
        <v>1</v>
      </c>
      <c r="W78" s="25">
        <v>0</v>
      </c>
      <c r="X78" s="25">
        <v>0</v>
      </c>
      <c r="Y78" s="25">
        <v>0</v>
      </c>
      <c r="Z78" s="25">
        <v>0</v>
      </c>
      <c r="AA78" t="s">
        <v>362</v>
      </c>
      <c r="AB78" t="s">
        <v>378</v>
      </c>
      <c r="AC78" t="s">
        <v>376</v>
      </c>
      <c r="AD78" t="s">
        <v>377</v>
      </c>
    </row>
    <row r="79" spans="1:30" x14ac:dyDescent="0.3">
      <c r="A79" t="s">
        <v>312</v>
      </c>
      <c r="B79" s="29">
        <v>24</v>
      </c>
      <c r="C79" t="s">
        <v>53</v>
      </c>
      <c r="D79" s="31" t="s">
        <v>335</v>
      </c>
      <c r="E79" s="2">
        <v>43627</v>
      </c>
      <c r="F79" s="31" t="s">
        <v>334</v>
      </c>
      <c r="G79" t="s">
        <v>316</v>
      </c>
      <c r="H79" s="1">
        <v>1</v>
      </c>
      <c r="I79" s="1">
        <v>332</v>
      </c>
      <c r="J79" s="1" t="s">
        <v>5</v>
      </c>
      <c r="K79" s="26">
        <v>0</v>
      </c>
      <c r="L79" s="26">
        <v>2</v>
      </c>
      <c r="M79" s="26">
        <v>0</v>
      </c>
      <c r="N79" s="26">
        <v>8</v>
      </c>
      <c r="O79" s="26" t="s">
        <v>15</v>
      </c>
      <c r="P79" s="26">
        <v>0</v>
      </c>
      <c r="Q79" s="26">
        <v>0</v>
      </c>
      <c r="R79" s="26">
        <v>0</v>
      </c>
      <c r="S79" s="26">
        <v>3</v>
      </c>
      <c r="T79" s="26">
        <v>0</v>
      </c>
      <c r="U79" s="26" t="s">
        <v>5</v>
      </c>
      <c r="V79" s="25">
        <v>1</v>
      </c>
      <c r="W79" s="25">
        <v>0</v>
      </c>
      <c r="X79" s="25">
        <v>0</v>
      </c>
      <c r="Y79" s="25">
        <v>0</v>
      </c>
      <c r="Z79" s="25">
        <v>0</v>
      </c>
      <c r="AA79" t="s">
        <v>379</v>
      </c>
      <c r="AB79" t="s">
        <v>380</v>
      </c>
      <c r="AC79" t="s">
        <v>381</v>
      </c>
    </row>
    <row r="80" spans="1:30" x14ac:dyDescent="0.3">
      <c r="A80" t="s">
        <v>312</v>
      </c>
      <c r="B80" s="29">
        <v>27</v>
      </c>
      <c r="C80" t="s">
        <v>72</v>
      </c>
      <c r="D80" s="31" t="s">
        <v>336</v>
      </c>
      <c r="E80" s="2">
        <v>43104</v>
      </c>
      <c r="F80" s="31" t="s">
        <v>337</v>
      </c>
      <c r="G80" t="s">
        <v>316</v>
      </c>
      <c r="H80" s="1">
        <v>1</v>
      </c>
      <c r="I80" s="1">
        <v>280</v>
      </c>
      <c r="J80" s="1" t="s">
        <v>5</v>
      </c>
      <c r="K80" s="26">
        <v>0</v>
      </c>
      <c r="L80" s="26">
        <v>0</v>
      </c>
      <c r="M80" s="26">
        <v>0</v>
      </c>
      <c r="N80" s="26">
        <v>0</v>
      </c>
      <c r="O80" s="26" t="s">
        <v>18</v>
      </c>
      <c r="P80" s="26">
        <v>0</v>
      </c>
      <c r="Q80" s="26">
        <v>0</v>
      </c>
      <c r="R80" s="26">
        <v>0</v>
      </c>
      <c r="S80" s="26">
        <v>0</v>
      </c>
      <c r="T80" s="26">
        <v>0</v>
      </c>
      <c r="U80" s="26" t="s">
        <v>5</v>
      </c>
      <c r="V80" s="25">
        <v>1</v>
      </c>
      <c r="W80" s="25">
        <v>0</v>
      </c>
      <c r="X80" s="25">
        <v>0</v>
      </c>
      <c r="Y80" s="25">
        <v>0</v>
      </c>
      <c r="Z80" s="25">
        <v>0</v>
      </c>
      <c r="AA80" t="s">
        <v>382</v>
      </c>
      <c r="AB80" t="s">
        <v>18</v>
      </c>
      <c r="AC80" t="s">
        <v>18</v>
      </c>
    </row>
    <row r="81" spans="1:30" x14ac:dyDescent="0.3">
      <c r="A81" t="s">
        <v>312</v>
      </c>
      <c r="B81" s="29" t="s">
        <v>41</v>
      </c>
      <c r="C81" t="s">
        <v>72</v>
      </c>
      <c r="D81" s="31" t="s">
        <v>338</v>
      </c>
      <c r="E81" s="2">
        <v>43504</v>
      </c>
      <c r="F81" s="31" t="s">
        <v>339</v>
      </c>
      <c r="G81" t="s">
        <v>316</v>
      </c>
      <c r="H81" s="1">
        <v>1</v>
      </c>
      <c r="I81" s="1">
        <v>828</v>
      </c>
      <c r="J81" s="1" t="s">
        <v>5</v>
      </c>
      <c r="K81" s="26">
        <v>0</v>
      </c>
      <c r="L81" s="26">
        <v>1</v>
      </c>
      <c r="M81" s="26">
        <v>0</v>
      </c>
      <c r="N81" s="26">
        <v>1</v>
      </c>
      <c r="O81" s="26" t="s">
        <v>15</v>
      </c>
      <c r="P81" s="26">
        <v>0</v>
      </c>
      <c r="Q81" s="26">
        <v>0</v>
      </c>
      <c r="R81" s="26">
        <v>0</v>
      </c>
      <c r="S81" s="26">
        <v>3</v>
      </c>
      <c r="T81" s="26">
        <v>0</v>
      </c>
      <c r="U81" s="26" t="s">
        <v>5</v>
      </c>
      <c r="V81" s="25">
        <v>1</v>
      </c>
      <c r="W81" s="25">
        <v>0</v>
      </c>
      <c r="X81" s="25">
        <v>0</v>
      </c>
      <c r="Y81" s="25">
        <v>0</v>
      </c>
      <c r="Z81" s="25">
        <v>0</v>
      </c>
      <c r="AA81" t="s">
        <v>367</v>
      </c>
      <c r="AB81" t="s">
        <v>383</v>
      </c>
      <c r="AC81" t="s">
        <v>384</v>
      </c>
    </row>
    <row r="82" spans="1:30" x14ac:dyDescent="0.3">
      <c r="A82" t="s">
        <v>312</v>
      </c>
      <c r="B82" s="29" t="s">
        <v>36</v>
      </c>
      <c r="C82" t="s">
        <v>72</v>
      </c>
      <c r="D82" s="31" t="s">
        <v>340</v>
      </c>
      <c r="E82" s="2">
        <v>43300</v>
      </c>
      <c r="F82" s="31" t="s">
        <v>341</v>
      </c>
      <c r="G82" t="s">
        <v>316</v>
      </c>
      <c r="H82" s="1">
        <v>1</v>
      </c>
      <c r="I82" s="1">
        <v>425</v>
      </c>
      <c r="J82" s="1" t="s">
        <v>5</v>
      </c>
      <c r="K82" s="26">
        <v>0</v>
      </c>
      <c r="L82" s="26">
        <v>1</v>
      </c>
      <c r="M82" s="26">
        <v>0</v>
      </c>
      <c r="N82" s="26">
        <v>0</v>
      </c>
      <c r="O82" s="26" t="s">
        <v>15</v>
      </c>
      <c r="P82" s="26">
        <v>2</v>
      </c>
      <c r="Q82" s="26">
        <v>0</v>
      </c>
      <c r="R82" s="26">
        <v>0</v>
      </c>
      <c r="S82" s="26">
        <v>0</v>
      </c>
      <c r="T82" s="26">
        <v>0</v>
      </c>
      <c r="U82" s="26" t="s">
        <v>5</v>
      </c>
      <c r="V82" s="25">
        <v>1</v>
      </c>
      <c r="W82" s="25">
        <v>0</v>
      </c>
      <c r="X82" s="25">
        <v>0</v>
      </c>
      <c r="Y82" s="25">
        <v>0</v>
      </c>
      <c r="Z82" s="25">
        <v>0</v>
      </c>
      <c r="AA82" t="s">
        <v>359</v>
      </c>
      <c r="AB82" t="s">
        <v>385</v>
      </c>
      <c r="AC82" t="s">
        <v>18</v>
      </c>
      <c r="AD82" t="s">
        <v>386</v>
      </c>
    </row>
    <row r="83" spans="1:30" x14ac:dyDescent="0.3">
      <c r="A83" t="s">
        <v>342</v>
      </c>
      <c r="B83" s="29" t="s">
        <v>313</v>
      </c>
      <c r="C83" t="s">
        <v>53</v>
      </c>
      <c r="D83" s="31" t="s">
        <v>343</v>
      </c>
      <c r="E83" s="2">
        <v>44081</v>
      </c>
      <c r="F83" s="31" t="s">
        <v>344</v>
      </c>
      <c r="G83" t="s">
        <v>346</v>
      </c>
      <c r="H83" s="1">
        <v>1</v>
      </c>
      <c r="I83" s="1">
        <v>691</v>
      </c>
      <c r="J83" s="1" t="s">
        <v>5</v>
      </c>
      <c r="K83" s="26">
        <v>0</v>
      </c>
      <c r="L83" s="26">
        <v>0</v>
      </c>
      <c r="M83" s="26">
        <v>0</v>
      </c>
      <c r="N83" s="26">
        <v>18</v>
      </c>
      <c r="O83" s="26" t="s">
        <v>15</v>
      </c>
      <c r="P83" s="26">
        <v>0</v>
      </c>
      <c r="Q83" s="26">
        <v>0</v>
      </c>
      <c r="R83" s="26">
        <v>0</v>
      </c>
      <c r="S83" s="26">
        <v>0</v>
      </c>
      <c r="T83" s="26">
        <v>0</v>
      </c>
      <c r="U83" t="s">
        <v>5</v>
      </c>
      <c r="V83" s="25">
        <v>1</v>
      </c>
      <c r="W83" s="25">
        <v>0</v>
      </c>
      <c r="X83" s="25">
        <v>0</v>
      </c>
      <c r="Y83" s="25">
        <v>0</v>
      </c>
      <c r="Z83" s="25">
        <v>0</v>
      </c>
      <c r="AA83" t="s">
        <v>390</v>
      </c>
      <c r="AB83" t="s">
        <v>391</v>
      </c>
    </row>
    <row r="84" spans="1:30" x14ac:dyDescent="0.3">
      <c r="A84" t="s">
        <v>342</v>
      </c>
      <c r="B84" s="29" t="s">
        <v>52</v>
      </c>
      <c r="C84" t="s">
        <v>53</v>
      </c>
      <c r="D84" s="31" t="s">
        <v>345</v>
      </c>
      <c r="E84" s="2">
        <v>43300</v>
      </c>
      <c r="F84" s="31" t="s">
        <v>234</v>
      </c>
      <c r="G84" t="s">
        <v>346</v>
      </c>
      <c r="H84" s="1">
        <v>1</v>
      </c>
      <c r="I84" s="1">
        <v>661</v>
      </c>
      <c r="J84" s="1" t="s">
        <v>5</v>
      </c>
      <c r="K84" s="26">
        <v>0</v>
      </c>
      <c r="L84" s="26">
        <v>0</v>
      </c>
      <c r="M84" s="26">
        <v>0</v>
      </c>
      <c r="N84" s="26">
        <v>2</v>
      </c>
      <c r="O84" s="26" t="s">
        <v>15</v>
      </c>
      <c r="P84" s="26">
        <v>0</v>
      </c>
      <c r="Q84" s="26">
        <v>0</v>
      </c>
      <c r="R84" s="26">
        <v>0</v>
      </c>
      <c r="S84" s="26">
        <v>1</v>
      </c>
      <c r="T84" s="26">
        <v>0</v>
      </c>
      <c r="U84" s="26" t="s">
        <v>5</v>
      </c>
      <c r="V84" s="25">
        <v>1</v>
      </c>
      <c r="W84" s="25">
        <v>0</v>
      </c>
      <c r="X84" s="25">
        <v>0</v>
      </c>
      <c r="Y84" s="25">
        <v>0</v>
      </c>
      <c r="Z84" s="25">
        <v>0</v>
      </c>
      <c r="AA84" t="s">
        <v>387</v>
      </c>
      <c r="AB84" t="s">
        <v>388</v>
      </c>
      <c r="AC84" t="s">
        <v>389</v>
      </c>
    </row>
    <row r="85" spans="1:30" x14ac:dyDescent="0.3">
      <c r="A85" t="s">
        <v>342</v>
      </c>
      <c r="B85" s="29" t="s">
        <v>60</v>
      </c>
      <c r="C85" t="s">
        <v>53</v>
      </c>
      <c r="D85" s="31" t="s">
        <v>347</v>
      </c>
      <c r="E85" s="2">
        <v>42753</v>
      </c>
      <c r="F85" s="31" t="s">
        <v>348</v>
      </c>
      <c r="G85" t="s">
        <v>346</v>
      </c>
      <c r="H85" s="1">
        <v>2</v>
      </c>
      <c r="I85" s="1">
        <v>568</v>
      </c>
      <c r="J85" s="1" t="s">
        <v>5</v>
      </c>
      <c r="K85" s="26">
        <v>1</v>
      </c>
      <c r="L85" s="26">
        <v>1</v>
      </c>
      <c r="M85" s="26">
        <v>0</v>
      </c>
      <c r="N85" s="26">
        <v>2</v>
      </c>
      <c r="O85" s="26" t="s">
        <v>15</v>
      </c>
      <c r="P85" s="26">
        <v>0</v>
      </c>
      <c r="Q85" s="26">
        <v>0</v>
      </c>
      <c r="R85" s="26">
        <v>0</v>
      </c>
      <c r="S85" s="26">
        <v>3</v>
      </c>
      <c r="T85" s="26">
        <v>2</v>
      </c>
      <c r="U85" s="26" t="s">
        <v>5</v>
      </c>
      <c r="V85" s="25">
        <v>2</v>
      </c>
      <c r="W85" s="25">
        <v>0</v>
      </c>
      <c r="X85" s="25">
        <v>0</v>
      </c>
      <c r="Y85" s="25">
        <v>0</v>
      </c>
      <c r="Z85" s="25">
        <v>0</v>
      </c>
      <c r="AA85" t="s">
        <v>390</v>
      </c>
      <c r="AB85" t="s">
        <v>392</v>
      </c>
      <c r="AC85" t="s">
        <v>393</v>
      </c>
    </row>
    <row r="86" spans="1:30" x14ac:dyDescent="0.3">
      <c r="A86" t="s">
        <v>342</v>
      </c>
      <c r="B86" s="29" t="s">
        <v>349</v>
      </c>
      <c r="C86" t="s">
        <v>72</v>
      </c>
      <c r="D86" s="31" t="s">
        <v>350</v>
      </c>
      <c r="E86" s="2">
        <v>42812</v>
      </c>
      <c r="F86" s="31" t="s">
        <v>351</v>
      </c>
      <c r="G86" t="s">
        <v>352</v>
      </c>
      <c r="H86" s="1">
        <v>1</v>
      </c>
      <c r="I86" s="1">
        <v>1455</v>
      </c>
      <c r="J86" s="1" t="s">
        <v>5</v>
      </c>
      <c r="K86" s="26">
        <v>0</v>
      </c>
      <c r="L86" s="26">
        <v>2</v>
      </c>
      <c r="M86" s="26">
        <v>0</v>
      </c>
      <c r="N86" s="26">
        <v>5</v>
      </c>
      <c r="O86" s="26" t="s">
        <v>18</v>
      </c>
      <c r="P86" s="26">
        <v>0</v>
      </c>
      <c r="Q86" s="26">
        <v>0</v>
      </c>
      <c r="R86" s="26">
        <v>0</v>
      </c>
      <c r="S86" s="26">
        <v>0</v>
      </c>
      <c r="T86" s="26">
        <v>0</v>
      </c>
      <c r="U86" s="26" t="s">
        <v>5</v>
      </c>
      <c r="V86" s="25">
        <v>1</v>
      </c>
      <c r="W86" s="25">
        <v>0</v>
      </c>
      <c r="X86" s="25">
        <v>0</v>
      </c>
      <c r="Y86" s="25">
        <v>0</v>
      </c>
      <c r="Z86" s="25">
        <v>0</v>
      </c>
      <c r="AA86" t="s">
        <v>394</v>
      </c>
      <c r="AB86" t="s">
        <v>395</v>
      </c>
      <c r="AC86" t="s">
        <v>18</v>
      </c>
    </row>
    <row r="87" spans="1:30" x14ac:dyDescent="0.3">
      <c r="A87" t="s">
        <v>342</v>
      </c>
      <c r="B87" s="29">
        <v>15</v>
      </c>
      <c r="C87" t="s">
        <v>72</v>
      </c>
      <c r="D87" s="31" t="s">
        <v>353</v>
      </c>
      <c r="E87" s="2">
        <v>43317</v>
      </c>
      <c r="F87" s="31" t="s">
        <v>81</v>
      </c>
      <c r="G87" t="s">
        <v>346</v>
      </c>
      <c r="H87" s="1">
        <v>1</v>
      </c>
      <c r="I87" s="1">
        <v>170</v>
      </c>
      <c r="J87" s="1" t="s">
        <v>5</v>
      </c>
      <c r="K87" s="26">
        <v>2</v>
      </c>
      <c r="L87" s="26">
        <v>1</v>
      </c>
      <c r="M87" s="26">
        <v>0</v>
      </c>
      <c r="N87" s="26">
        <v>3</v>
      </c>
      <c r="O87" s="26" t="s">
        <v>15</v>
      </c>
      <c r="P87" s="26">
        <v>0</v>
      </c>
      <c r="Q87" s="26">
        <v>0</v>
      </c>
      <c r="R87" s="26">
        <v>0</v>
      </c>
      <c r="S87" s="26">
        <v>0</v>
      </c>
      <c r="T87" s="26">
        <v>0</v>
      </c>
      <c r="U87" s="26" t="s">
        <v>5</v>
      </c>
      <c r="V87" s="25">
        <v>1</v>
      </c>
      <c r="W87" s="25">
        <v>0</v>
      </c>
      <c r="X87" s="25">
        <v>0</v>
      </c>
      <c r="Y87" s="25">
        <v>0</v>
      </c>
      <c r="Z87" s="25">
        <v>0</v>
      </c>
      <c r="AA87" t="s">
        <v>390</v>
      </c>
      <c r="AB87" t="s">
        <v>396</v>
      </c>
      <c r="AC87" t="s">
        <v>18</v>
      </c>
    </row>
    <row r="88" spans="1:30" x14ac:dyDescent="0.3">
      <c r="A88" t="s">
        <v>342</v>
      </c>
      <c r="B88" s="29">
        <v>16</v>
      </c>
      <c r="C88" t="s">
        <v>72</v>
      </c>
      <c r="D88" s="31" t="s">
        <v>354</v>
      </c>
      <c r="E88" s="2">
        <v>43333</v>
      </c>
      <c r="F88" s="31" t="s">
        <v>355</v>
      </c>
      <c r="G88" t="s">
        <v>352</v>
      </c>
      <c r="H88" s="1">
        <v>1</v>
      </c>
      <c r="I88" s="1">
        <v>154</v>
      </c>
      <c r="J88" s="1" t="s">
        <v>5</v>
      </c>
      <c r="K88" s="26">
        <v>0</v>
      </c>
      <c r="L88" s="26">
        <v>1</v>
      </c>
      <c r="M88" s="26">
        <v>0</v>
      </c>
      <c r="N88" s="26">
        <v>0</v>
      </c>
      <c r="O88" s="26" t="s">
        <v>15</v>
      </c>
      <c r="P88" s="26">
        <v>0</v>
      </c>
      <c r="Q88" s="26">
        <v>0</v>
      </c>
      <c r="R88" s="26">
        <v>0</v>
      </c>
      <c r="S88" s="26">
        <v>0</v>
      </c>
      <c r="T88" s="26">
        <v>3</v>
      </c>
      <c r="U88" s="26" t="s">
        <v>5</v>
      </c>
      <c r="V88" s="25">
        <v>1</v>
      </c>
      <c r="W88" s="25">
        <v>0</v>
      </c>
      <c r="X88" s="25">
        <v>0</v>
      </c>
      <c r="Y88" s="25">
        <v>0</v>
      </c>
      <c r="Z88" s="25">
        <v>0</v>
      </c>
      <c r="AA88" t="s">
        <v>397</v>
      </c>
      <c r="AB88" t="s">
        <v>398</v>
      </c>
      <c r="AC88" t="s">
        <v>399</v>
      </c>
    </row>
    <row r="89" spans="1:30" x14ac:dyDescent="0.3">
      <c r="A89" t="s">
        <v>342</v>
      </c>
      <c r="B89" s="29">
        <v>17</v>
      </c>
      <c r="C89" t="s">
        <v>72</v>
      </c>
      <c r="D89" s="31" t="s">
        <v>356</v>
      </c>
      <c r="E89" s="2">
        <v>43317</v>
      </c>
      <c r="F89" s="31" t="s">
        <v>81</v>
      </c>
      <c r="G89" t="s">
        <v>346</v>
      </c>
      <c r="H89" s="1">
        <v>1</v>
      </c>
      <c r="I89" s="1">
        <v>206</v>
      </c>
      <c r="J89" s="1" t="s">
        <v>5</v>
      </c>
      <c r="K89" s="26">
        <v>1</v>
      </c>
      <c r="L89" s="26">
        <v>0</v>
      </c>
      <c r="M89" s="26">
        <v>0</v>
      </c>
      <c r="N89" s="26">
        <v>6</v>
      </c>
      <c r="O89" s="26" t="s">
        <v>15</v>
      </c>
      <c r="P89" s="26">
        <v>0</v>
      </c>
      <c r="Q89" s="26">
        <v>0</v>
      </c>
      <c r="R89" s="26">
        <v>0</v>
      </c>
      <c r="S89" s="26">
        <v>0</v>
      </c>
      <c r="T89" s="26">
        <v>0</v>
      </c>
      <c r="U89" s="26" t="s">
        <v>5</v>
      </c>
      <c r="V89" s="25">
        <v>1</v>
      </c>
      <c r="W89" s="25">
        <v>0</v>
      </c>
      <c r="X89" s="25">
        <v>0</v>
      </c>
      <c r="Y89" s="25">
        <v>0</v>
      </c>
      <c r="Z89" s="25">
        <v>0</v>
      </c>
      <c r="AA89" t="s">
        <v>390</v>
      </c>
      <c r="AB89" t="s">
        <v>400</v>
      </c>
      <c r="AC89" t="s">
        <v>18</v>
      </c>
    </row>
    <row r="90" spans="1:30" x14ac:dyDescent="0.3">
      <c r="A90" t="s">
        <v>342</v>
      </c>
      <c r="B90" s="29" t="s">
        <v>48</v>
      </c>
      <c r="C90" t="s">
        <v>72</v>
      </c>
      <c r="D90" s="31" t="s">
        <v>357</v>
      </c>
      <c r="E90" s="2">
        <v>43297</v>
      </c>
      <c r="F90" s="31" t="s">
        <v>18</v>
      </c>
      <c r="G90" t="s">
        <v>346</v>
      </c>
      <c r="H90" s="1">
        <v>1</v>
      </c>
      <c r="I90" s="1">
        <v>407</v>
      </c>
      <c r="J90" s="1" t="s">
        <v>5</v>
      </c>
      <c r="K90" s="26">
        <v>2</v>
      </c>
      <c r="L90" s="26">
        <v>0</v>
      </c>
      <c r="M90" s="26">
        <v>0</v>
      </c>
      <c r="N90" s="26">
        <v>1</v>
      </c>
      <c r="O90" s="26" t="s">
        <v>15</v>
      </c>
      <c r="P90" s="26">
        <v>0</v>
      </c>
      <c r="Q90" s="26">
        <v>0</v>
      </c>
      <c r="R90" s="26">
        <v>0</v>
      </c>
      <c r="S90" s="26">
        <v>3</v>
      </c>
      <c r="T90" s="26">
        <v>0</v>
      </c>
      <c r="U90" s="26" t="s">
        <v>5</v>
      </c>
      <c r="V90" s="25">
        <v>1</v>
      </c>
      <c r="W90" s="25">
        <v>0</v>
      </c>
      <c r="X90" s="25">
        <v>0</v>
      </c>
      <c r="Y90" s="25">
        <v>0</v>
      </c>
      <c r="Z90" s="25">
        <v>0</v>
      </c>
      <c r="AA90" t="s">
        <v>387</v>
      </c>
      <c r="AB90" t="s">
        <v>401</v>
      </c>
      <c r="AC90" t="s">
        <v>402</v>
      </c>
    </row>
    <row r="91" spans="1:30" x14ac:dyDescent="0.3">
      <c r="A91" t="s">
        <v>342</v>
      </c>
      <c r="B91" s="29">
        <v>21</v>
      </c>
      <c r="C91" t="s">
        <v>72</v>
      </c>
      <c r="D91" s="31" t="s">
        <v>358</v>
      </c>
      <c r="E91" s="2">
        <v>43317</v>
      </c>
      <c r="F91" s="31" t="s">
        <v>81</v>
      </c>
      <c r="G91" t="s">
        <v>346</v>
      </c>
      <c r="H91" s="1">
        <v>1</v>
      </c>
      <c r="I91" s="1">
        <v>291</v>
      </c>
      <c r="J91" s="1" t="s">
        <v>5</v>
      </c>
      <c r="K91" s="26">
        <v>0</v>
      </c>
      <c r="L91" s="26">
        <v>0</v>
      </c>
      <c r="M91" s="26">
        <v>0</v>
      </c>
      <c r="N91" s="26">
        <v>10</v>
      </c>
      <c r="O91" s="26" t="s">
        <v>15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 t="s">
        <v>5</v>
      </c>
      <c r="V91" s="25">
        <v>1</v>
      </c>
      <c r="W91" s="25">
        <v>0</v>
      </c>
      <c r="X91" s="25">
        <v>0</v>
      </c>
      <c r="Y91" s="25">
        <v>0</v>
      </c>
      <c r="Z91" s="25">
        <v>0</v>
      </c>
      <c r="AA91" t="s">
        <v>390</v>
      </c>
      <c r="AB91" t="s">
        <v>403</v>
      </c>
      <c r="AC91" t="s">
        <v>18</v>
      </c>
    </row>
    <row r="92" spans="1:30" x14ac:dyDescent="0.3">
      <c r="A92" s="41" t="s">
        <v>449</v>
      </c>
      <c r="B92" s="41"/>
      <c r="C92" s="41"/>
      <c r="D92" s="41"/>
      <c r="E92" s="41"/>
      <c r="F92" s="41"/>
      <c r="G92" s="41"/>
      <c r="H92" s="41">
        <f>SUBTOTAL(109,Tableau2[occurrence])</f>
        <v>104</v>
      </c>
      <c r="I92" s="43">
        <f>SUBTOTAL(101,Tableau2[Nb. mots])</f>
        <v>568.45555555555552</v>
      </c>
      <c r="J92" s="41"/>
      <c r="K92" s="41">
        <f>SUBTOTAL(109,Tableau2[terme collectif et englobant])</f>
        <v>74</v>
      </c>
      <c r="L92" s="41">
        <f>SUBTOTAL(109,Tableau2[Pronom (neutre)])</f>
        <v>83</v>
      </c>
      <c r="M92" s="41">
        <f>SUBTOTAL(109,Tableau2[Épicène au singulier])</f>
        <v>63</v>
      </c>
      <c r="N92" s="41">
        <f>SUBTOTAL(109,Tableau2[Épicène pluriel])</f>
        <v>434</v>
      </c>
      <c r="O92" s="41">
        <f>COUNTIF(Tableau2[Féminisation métier],"oui")</f>
        <v>38</v>
      </c>
      <c r="P92" s="41">
        <f>SUBTOTAL(109,Tableau2[Doublet complet])</f>
        <v>14</v>
      </c>
      <c r="Q92" s="41">
        <f>SUBTOTAL(109,Tableau2[inno. Ortho])</f>
        <v>0</v>
      </c>
      <c r="R92" s="41">
        <f>SUBTOTAL(109,Tableau2[ind. Après mot])</f>
        <v>2</v>
      </c>
      <c r="S92" s="41">
        <f>SUBTOTAL(109,Tableau2[Masc. Géné. Pluriel])</f>
        <v>117</v>
      </c>
      <c r="T92" s="41">
        <f>SUBTOTAL(109,Tableau2[Masc. Géné. Singulier])</f>
        <v>53</v>
      </c>
      <c r="U92" s="41"/>
      <c r="V92" s="42">
        <f>SUBTOTAL(109,Tableau2[Nom (classe des mots marqués)])</f>
        <v>104</v>
      </c>
      <c r="W92" s="42">
        <f>SUBTOTAL(109,Tableau2[adjectif (classe des mots marqués)])</f>
        <v>0</v>
      </c>
      <c r="X92" s="42">
        <f>SUBTOTAL(109,Tableau2[Verbe (classe des mots marqués)])</f>
        <v>0</v>
      </c>
      <c r="Y92" s="42">
        <f>SUBTOTAL(109,Tableau2[Pronom (classe des mots marqués)])</f>
        <v>0</v>
      </c>
      <c r="Z92" s="42">
        <f>SUBTOTAL(109,Tableau2[Déteminant (classe des mots marqués)])</f>
        <v>0</v>
      </c>
      <c r="AA92" s="41"/>
      <c r="AB92" s="41"/>
      <c r="AC92" s="41"/>
      <c r="AD92" s="41">
        <f>SUBTOTAL(103,Tableau2[remarque(s)])</f>
        <v>20</v>
      </c>
    </row>
    <row r="93" spans="1:30" x14ac:dyDescent="0.3">
      <c r="A93" s="6" t="s">
        <v>49</v>
      </c>
      <c r="B93" s="6">
        <f>SUBTOTAL(3,Tableau2[Pages])</f>
        <v>90</v>
      </c>
      <c r="H93" s="27"/>
      <c r="I93" s="21"/>
      <c r="U93" s="5"/>
      <c r="V93" s="25"/>
      <c r="W93" s="25"/>
      <c r="X93" s="25"/>
      <c r="Y93" s="25"/>
      <c r="Z93" s="25"/>
    </row>
    <row r="95" spans="1:30" x14ac:dyDescent="0.3">
      <c r="B95" t="s">
        <v>447</v>
      </c>
      <c r="C95">
        <f>COUNTIF(Tableau2[Journal],"De Standaard")</f>
        <v>48</v>
      </c>
      <c r="H95" s="6"/>
      <c r="I95" s="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"/>
    </row>
    <row r="96" spans="1:30" x14ac:dyDescent="0.3">
      <c r="B96" t="s">
        <v>448</v>
      </c>
      <c r="C96">
        <f>COUNTIF(Tableau2[Journal],"De Morgen")</f>
        <v>42</v>
      </c>
      <c r="O96" s="3"/>
    </row>
    <row r="97" spans="8:21" x14ac:dyDescent="0.3">
      <c r="H97" s="7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6"/>
    </row>
    <row r="99" spans="8:21" x14ac:dyDescent="0.3">
      <c r="K99" s="38"/>
      <c r="L99" s="38"/>
      <c r="M99" s="38"/>
      <c r="N99" s="38"/>
      <c r="O99" s="38"/>
      <c r="P99" s="38"/>
      <c r="Q99" s="38"/>
      <c r="R99" s="38"/>
      <c r="S99" s="38"/>
      <c r="T99" s="38"/>
    </row>
    <row r="103" spans="8:21" x14ac:dyDescent="0.3">
      <c r="K103" s="34"/>
      <c r="L103" s="34"/>
      <c r="M103" s="34"/>
      <c r="N103" s="34"/>
      <c r="O103" s="34"/>
      <c r="P103" s="34"/>
      <c r="Q103" s="34"/>
      <c r="R103" s="34"/>
      <c r="S103" s="34"/>
      <c r="T103" s="34"/>
    </row>
  </sheetData>
  <conditionalFormatting sqref="V2:Z47 J2:T47 U50:Z50 J57 J83 J49:Z49 J51:Z52 J54:Z56 J58:Z82 J84:Z91 J48:U48 J53:U53">
    <cfRule type="cellIs" dxfId="42" priority="19" operator="equal">
      <formula>0</formula>
    </cfRule>
  </conditionalFormatting>
  <conditionalFormatting sqref="J1:J6">
    <cfRule type="containsText" dxfId="41" priority="16" operator="containsText" text="partiellement">
      <formula>NOT(ISERROR(SEARCH("partiellement",J1)))</formula>
    </cfRule>
    <cfRule type="containsText" dxfId="40" priority="18" operator="containsText" text="oui">
      <formula>NOT(ISERROR(SEARCH("oui",J1)))</formula>
    </cfRule>
  </conditionalFormatting>
  <conditionalFormatting sqref="AC2:AC52 AC54:AC56 AC58:AC82 AC84:AC91">
    <cfRule type="containsText" dxfId="39" priority="17" operator="containsText" text="a remplir">
      <formula>NOT(ISERROR(SEARCH("a remplir",AC2)))</formula>
    </cfRule>
  </conditionalFormatting>
  <conditionalFormatting sqref="C98:D98">
    <cfRule type="cellIs" dxfId="38" priority="15" operator="equal">
      <formula>"B31"</formula>
    </cfRule>
  </conditionalFormatting>
  <conditionalFormatting sqref="V48:Z48">
    <cfRule type="cellIs" dxfId="37" priority="10" operator="equal">
      <formula>0</formula>
    </cfRule>
  </conditionalFormatting>
  <conditionalFormatting sqref="J50:T50">
    <cfRule type="cellIs" dxfId="36" priority="9" operator="equal">
      <formula>0</formula>
    </cfRule>
  </conditionalFormatting>
  <conditionalFormatting sqref="V53:Z53">
    <cfRule type="cellIs" dxfId="35" priority="7" operator="equal">
      <formula>0</formula>
    </cfRule>
  </conditionalFormatting>
  <conditionalFormatting sqref="K57:T57">
    <cfRule type="cellIs" dxfId="34" priority="6" operator="equal">
      <formula>0</formula>
    </cfRule>
  </conditionalFormatting>
  <conditionalFormatting sqref="V57:Z57">
    <cfRule type="cellIs" dxfId="33" priority="5" operator="equal">
      <formula>0</formula>
    </cfRule>
  </conditionalFormatting>
  <conditionalFormatting sqref="J2:J91">
    <cfRule type="containsText" dxfId="32" priority="3" operator="containsText" text="oui">
      <formula>NOT(ISERROR(SEARCH("oui",J2)))</formula>
    </cfRule>
  </conditionalFormatting>
  <conditionalFormatting sqref="K83:T83">
    <cfRule type="cellIs" dxfId="31" priority="2" operator="equal">
      <formula>0</formula>
    </cfRule>
  </conditionalFormatting>
  <conditionalFormatting sqref="W83:Z83">
    <cfRule type="cellIs" dxfId="30" priority="1" operator="equal">
      <formula>0</formula>
    </cfRule>
  </conditionalFormatting>
  <pageMargins left="0.7" right="0.7" top="0.75" bottom="0.75" header="0.3" footer="0.3"/>
  <pageSetup paperSize="9" orientation="portrait" verticalDpi="0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Néerlandais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 Jungers</dc:creator>
  <cp:lastModifiedBy>Pauline Jungers</cp:lastModifiedBy>
  <dcterms:created xsi:type="dcterms:W3CDTF">2015-06-05T18:19:34Z</dcterms:created>
  <dcterms:modified xsi:type="dcterms:W3CDTF">2022-05-29T15:02:52Z</dcterms:modified>
</cp:coreProperties>
</file>