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0692a17d43791544/Desktop/Documents/ERASMUS 22-24/Thesis 2/Data/ABA/"/>
    </mc:Choice>
  </mc:AlternateContent>
  <xr:revisionPtr revIDLastSave="84" documentId="13_ncr:1_{1D73FB14-CA8D-4010-96F2-91CFEB1CCFB6}" xr6:coauthVersionLast="47" xr6:coauthVersionMax="47" xr10:uidLastSave="{E732F511-2B91-4A36-9EBF-F9DE77807300}"/>
  <bookViews>
    <workbookView xWindow="-108" yWindow="-108" windowWidth="23256" windowHeight="12456" activeTab="1" xr2:uid="{38CBC13D-A15B-4E92-9D50-4EC75C5DC15B}"/>
  </bookViews>
  <sheets>
    <sheet name="Trial" sheetId="2" r:id="rId1"/>
    <sheet name="NAG pH" sheetId="1" r:id="rId2"/>
    <sheet name="Sequential Nag" sheetId="6" r:id="rId3"/>
    <sheet name="Pictures" sheetId="5" r:id="rId4"/>
    <sheet name="Drill holes and Cell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7" i="6" l="1"/>
  <c r="AS6" i="6"/>
  <c r="AS5" i="6"/>
  <c r="AP6" i="6"/>
  <c r="AQ7" i="6"/>
  <c r="AP7" i="6"/>
  <c r="AQ6" i="6"/>
  <c r="AJ7" i="6" l="1"/>
  <c r="AI7" i="6"/>
  <c r="AJ6" i="6"/>
  <c r="AI6" i="6"/>
  <c r="AC7" i="6"/>
  <c r="AB7" i="6"/>
  <c r="AC6" i="6"/>
  <c r="AB6" i="6"/>
  <c r="U6" i="6"/>
  <c r="V6" i="6"/>
  <c r="V7" i="6"/>
  <c r="O7" i="6"/>
  <c r="U7" i="6"/>
  <c r="O6" i="6"/>
  <c r="N7" i="6"/>
  <c r="H7" i="6"/>
  <c r="H6" i="6"/>
  <c r="N6" i="6"/>
  <c r="G7" i="6"/>
  <c r="G6" i="6"/>
  <c r="N40" i="1"/>
  <c r="M40" i="1"/>
  <c r="I40" i="1"/>
  <c r="N39" i="1"/>
  <c r="M39" i="1"/>
  <c r="I39" i="1"/>
  <c r="N38" i="1"/>
  <c r="M38" i="1"/>
  <c r="I38" i="1"/>
  <c r="N37" i="1"/>
  <c r="M37" i="1"/>
  <c r="I37" i="1"/>
  <c r="N36" i="1"/>
  <c r="M36" i="1"/>
  <c r="I36" i="1"/>
  <c r="N35" i="1"/>
  <c r="M35" i="1"/>
  <c r="I35" i="1"/>
  <c r="M29" i="1"/>
  <c r="I29" i="1"/>
  <c r="N34" i="1"/>
  <c r="M34" i="1"/>
  <c r="I34" i="1"/>
  <c r="M5" i="1"/>
  <c r="M6" i="1"/>
  <c r="M7" i="1"/>
  <c r="M8" i="1"/>
  <c r="M9" i="1"/>
  <c r="M10" i="1"/>
  <c r="M11" i="1"/>
  <c r="M12" i="1"/>
  <c r="M13" i="1"/>
  <c r="M14" i="1"/>
  <c r="M15" i="1"/>
  <c r="M16" i="1"/>
  <c r="M17" i="1"/>
  <c r="M18" i="1"/>
  <c r="M19" i="1"/>
  <c r="M20" i="1"/>
  <c r="M21" i="1"/>
  <c r="M22" i="1"/>
  <c r="M23" i="1"/>
  <c r="M24" i="1"/>
  <c r="M25" i="1"/>
  <c r="M26" i="1"/>
  <c r="M27" i="1"/>
  <c r="M28" i="1"/>
  <c r="M30" i="1"/>
  <c r="M31" i="1"/>
  <c r="M32" i="1"/>
  <c r="M33" i="1"/>
  <c r="M4" i="1"/>
  <c r="M3" i="1"/>
  <c r="N33" i="1"/>
  <c r="I22" i="1"/>
  <c r="I17" i="1"/>
  <c r="N17" i="1"/>
  <c r="I30" i="1"/>
  <c r="N30" i="1"/>
  <c r="I31" i="1"/>
  <c r="N31" i="1"/>
  <c r="I27" i="1"/>
  <c r="N27" i="1"/>
  <c r="I15" i="1"/>
  <c r="N15" i="1"/>
  <c r="I21" i="1"/>
  <c r="N21" i="1"/>
  <c r="N28" i="1"/>
  <c r="I28" i="1"/>
  <c r="N26" i="1"/>
  <c r="I26" i="1"/>
  <c r="N25" i="1"/>
  <c r="I25" i="1"/>
  <c r="N24" i="1"/>
  <c r="I24" i="1"/>
  <c r="N23" i="1"/>
  <c r="I23" i="1"/>
  <c r="N22" i="1"/>
  <c r="N7" i="1"/>
  <c r="I7" i="1"/>
  <c r="N5" i="1"/>
  <c r="I5" i="1"/>
  <c r="N13" i="1"/>
  <c r="I13" i="1"/>
  <c r="N12" i="1"/>
  <c r="I12" i="1"/>
  <c r="N11" i="1"/>
  <c r="I11" i="1"/>
  <c r="N9" i="1"/>
  <c r="I9" i="1"/>
  <c r="N8" i="1" l="1"/>
  <c r="I8" i="1"/>
  <c r="N20" i="1"/>
  <c r="I20" i="1"/>
  <c r="N19" i="1"/>
  <c r="I19" i="1"/>
  <c r="N18" i="1"/>
  <c r="I18" i="1"/>
  <c r="D9" i="4"/>
  <c r="N16" i="1"/>
  <c r="I16" i="1"/>
  <c r="N14" i="1"/>
  <c r="I14" i="1"/>
  <c r="I33" i="1"/>
  <c r="N4" i="1"/>
  <c r="I4" i="1"/>
  <c r="N3" i="1"/>
  <c r="I3" i="1"/>
  <c r="N6" i="1"/>
  <c r="I6" i="1"/>
  <c r="N32" i="1"/>
  <c r="N10" i="1"/>
  <c r="I32" i="1"/>
  <c r="I10" i="1"/>
  <c r="H4" i="2"/>
  <c r="H5" i="2"/>
</calcChain>
</file>

<file path=xl/sharedStrings.xml><?xml version="1.0" encoding="utf-8"?>
<sst xmlns="http://schemas.openxmlformats.org/spreadsheetml/2006/main" count="351" uniqueCount="203">
  <si>
    <t>NAG TEST DATA SHEET</t>
  </si>
  <si>
    <t>ALS ID</t>
  </si>
  <si>
    <t>NAGpH</t>
  </si>
  <si>
    <t>NAG TEST TRIAL</t>
  </si>
  <si>
    <t>SAMPLE MASS</t>
  </si>
  <si>
    <t>Ph</t>
  </si>
  <si>
    <t>Titration</t>
  </si>
  <si>
    <t>Conc. NaOH</t>
  </si>
  <si>
    <t>THA-T140</t>
  </si>
  <si>
    <t>Vol. at pH 4.5</t>
  </si>
  <si>
    <t>Vol. at pH 7.0</t>
  </si>
  <si>
    <t>Molar mass</t>
  </si>
  <si>
    <t>Method</t>
  </si>
  <si>
    <t>Single Addition</t>
  </si>
  <si>
    <t>NAG Capacity at pH 7 (Kg H2SO4/tonne</t>
  </si>
  <si>
    <t>KAJ 26/03 001</t>
  </si>
  <si>
    <t>Sample Mass (g)</t>
  </si>
  <si>
    <t>AVG NAGpH</t>
  </si>
  <si>
    <t xml:space="preserve">Multi-addition </t>
  </si>
  <si>
    <t>Comments</t>
  </si>
  <si>
    <t>Vigorous but short-lived effervescence when reacted with peroxide</t>
  </si>
  <si>
    <t>THA-10</t>
  </si>
  <si>
    <t>Molar Con. NaOH (M)</t>
  </si>
  <si>
    <t>THA-020</t>
  </si>
  <si>
    <t>Titre vol of NaOH @ pH 4.5</t>
  </si>
  <si>
    <t>Titre Vol of NaOH (V) @ pH 7</t>
  </si>
  <si>
    <t>THLG_06</t>
  </si>
  <si>
    <t>THA-T007</t>
  </si>
  <si>
    <t>THA-T150</t>
  </si>
  <si>
    <t>Gentle reaction with efferverscence at initial stage but increases the effervescence and bubbling after 30mins for the first H2O2 addition. Gentle reaction on second addition but no reaction on the third addition. Discoloration of from light orange to green precipitate during titration</t>
  </si>
  <si>
    <t>KAJ 10/04 003</t>
  </si>
  <si>
    <t>KAJ 10/04 004</t>
  </si>
  <si>
    <t>KAJ 11/04 005</t>
  </si>
  <si>
    <t>KAJ 11/04 006</t>
  </si>
  <si>
    <t>Initial Mild effervescence with small bubbles on first addition of H2O2. Reaction increases and effervescence  more visible  after 1hr. Reaction effervescenc continues after 2hrs. Reaction becomes more vigorous and large bubbles observed during first 45mins of heating after which efferescence ceases. Quiet and mild effervescence during second addition and heating. No effervescence after 1hr of heating. Mild effervescence on third addition. Effervescence decreases with time until it is no more after 1hr. No effervescence during heating. No discoloration after standing for overnight. Orange precipitate observed during titration after pH reaches 6</t>
  </si>
  <si>
    <t>Calm reaction with H2O2, small bubbles and less effervescence until after 45mins. Efferverscence increases with increased bubble sizes. There was still  Effervescence after two hours of reaction with H2O2.  Second and third addition had no initial effervescence, but had effervescence during heating. Mild effervescence during the last heating until about 1hr.30min. No discoloration observed. No titration done since pH was already above 7</t>
  </si>
  <si>
    <t>Calm reaction with H2O2, small bubbles and less effervescence until after 45mins. Efferverscence increases appreciably. There was still  Effervescence after two hours of reaction with H2O2. Mild effervescence during second and third addition and vigorous effervescence during heating. No efferscence during the last heating. Discoloration to orange appeared during the second addition and heating. Orange precipitate observed during titration after pH reaches 5</t>
  </si>
  <si>
    <t>THA-T060</t>
  </si>
  <si>
    <t>THA-09</t>
  </si>
  <si>
    <t>KAJ 12/04 007</t>
  </si>
  <si>
    <t>KAJ 12/04 008</t>
  </si>
  <si>
    <t>KAJ 26/03 002</t>
  </si>
  <si>
    <t>Mild reaction and effervescence which increases with time. Scummy bubbles until 1hr. Then the reaction becomes vigorous with large scummy  bubbles for 10mins  before it dies out. No bubbling and effervescence during heating. Gentle effervescence and bubbling after second addition until 1hr, then effervescence increased for about 30mins before it calmed down. effervescenc continued for 2hrs without stopping. Reaction becomes vigorous with effervescence and large bubbles during heating for about 45mins and stopped. Quiet reaction for the next 1hrs was observed. The third addition gave a gentle reaction and effervescence with small bubbles. Gentle boiling and effervescence with smallbibbles during heating. Effervescing and boiling increases after 20mins of heating. Observation of big bubbles</t>
  </si>
  <si>
    <t xml:space="preserve">GeMMe ICP-MS/AES ID (Leachate and Residue) </t>
  </si>
  <si>
    <t>THA-T104</t>
  </si>
  <si>
    <t>THA-T099</t>
  </si>
  <si>
    <t>KAJ 15/04 009</t>
  </si>
  <si>
    <t>KAJ 15/04 010</t>
  </si>
  <si>
    <t>THA-T100</t>
  </si>
  <si>
    <t>THA-002</t>
  </si>
  <si>
    <t>KAJ 16/04 011</t>
  </si>
  <si>
    <t>KAJ 16/04 012</t>
  </si>
  <si>
    <t>Drill Hole</t>
  </si>
  <si>
    <t>Cell</t>
  </si>
  <si>
    <t>THAC6-02</t>
  </si>
  <si>
    <t>THAC2-03</t>
  </si>
  <si>
    <t>THAC4-02</t>
  </si>
  <si>
    <t>THAC1-01</t>
  </si>
  <si>
    <t>THAC8-02</t>
  </si>
  <si>
    <t>THLG_05</t>
  </si>
  <si>
    <t>Deposit</t>
  </si>
  <si>
    <t>Reward Open cut</t>
  </si>
  <si>
    <t>Reward deep</t>
  </si>
  <si>
    <t>Thalanga</t>
  </si>
  <si>
    <t>THA-T006</t>
  </si>
  <si>
    <t>THA-T008</t>
  </si>
  <si>
    <t>KAJ 17/04 013</t>
  </si>
  <si>
    <t>KAJ 17/04 014</t>
  </si>
  <si>
    <t>Mild effervescence with tiny bubbles on first addition for 2hrs. Violent effervescence and large bubbling after 15mins of heating. Attempt to prevent boiling over by taking the flask off the hot plate and taking off the lid results in ceasure of effervescence and bubbling and any visible reaction. The sample goes into quiescence for the rest of the first heating. Vigorous effervescence, bubbling and boiling during second addition. The effervescence and boiling stopped after 15mins except tiny rising bubbles. There was no visible reaction when the second heating started. The third addition gave effervescence, boiling and bubbling but not as vigorous and lasting as during the second addition. The sample goes quiet during third heating. Brick-red precipitate observed during titration</t>
  </si>
  <si>
    <t>THA-T143</t>
  </si>
  <si>
    <t>THA-T145</t>
  </si>
  <si>
    <t>KAJ /18/04 015</t>
  </si>
  <si>
    <t>KAJ 18/04 016</t>
  </si>
  <si>
    <t>THA-T148</t>
  </si>
  <si>
    <t>KAJ 19/04 017</t>
  </si>
  <si>
    <t>KAJ 19/04 018</t>
  </si>
  <si>
    <t>THA-T057</t>
  </si>
  <si>
    <t>number of samples</t>
  </si>
  <si>
    <t>Waste Rocks</t>
  </si>
  <si>
    <t>Total Samples</t>
  </si>
  <si>
    <t>Highly violent reaction with effervescence, boiling and large bubbles that forms scum during first addition. The  reactio occurs within a short time frame, up to 10 mins then it becomes quiet. The sample remains quiet without bubbling and efferescence througout reaction time and heating time. Violent reaction with effervescence, boiling, and bubbling during the second addition- except that reactio  was less violent and produced no scum. The reaction is short-lived and remains quiet during reation time and second heating. The reaction after the third addition is similar to the observations made on the second addition.</t>
  </si>
  <si>
    <t>Highly violent reaction with effervescence, boiling and large bubbles that forms scum during first addition. The  reactio occurs within a short time frame, up to 10 mins then it becomes quiet. The sample remains quiet without bubbling and efferescence througout reaction time and heating time. Violent reaction with effervescence, boiling, and bubbling during the second addition- except that reactio  was less violent and produced no scum. The reaction is short-lived and remains quiet during reation time and second heating. he reaction after the third addition is similar to the observations made on the second addition.</t>
  </si>
  <si>
    <t>THA-T059</t>
  </si>
  <si>
    <t>THA-T061</t>
  </si>
  <si>
    <t>KAJ 22/04 019</t>
  </si>
  <si>
    <t>KAJ 22/04 020</t>
  </si>
  <si>
    <t>THA-T062</t>
  </si>
  <si>
    <t>THA-T063</t>
  </si>
  <si>
    <t>KAJ  23/04 021</t>
  </si>
  <si>
    <t>KAJ 23/04 022</t>
  </si>
  <si>
    <t>Mild effervescence and small bubbles during first addition. Tiny bubbles forming thin layer of foam after 50mins of addition. Strong effervescence, bubbling and boiling which gradually dies out after 30mins during the second addition. Decreased effervescence, bubbling and boiling during third addition as compared to the second. There was no boiling or effervescence during heating stages. Discoloration to light orange after cooling for overnight. Green precipitate forms during titration. Very unstable pH above 7.</t>
  </si>
  <si>
    <t>Mild effervescence and small bubbles during first addition. Tiny bubbles forming thin layer of foam after 50mins of addition.  Strong effervescence, bubbling and boiling which gradually dies out after 30mins during the second addition. Decreased effervescence, bubbling and boiling during third addition as compared to the second. There was no boiling or effervescence during heating stages. Discoloration to light orange after cooling for overnight. Green precipitate forms during titration. Very unstable pH above 7.</t>
  </si>
  <si>
    <t>Mild effervescence and small bubbles during first addition.  Tiny bubbles forming thin layer of foam after some time of H2O2 addition. Effervescence and bubbling increases during reaction time until 2hrs. Effervescence, boiling and bubble size increases during heating. This phenomenon is observed through out the subsequent peroxide addition and heating steps but more gently. Gelatinous light-blue precipitate that easily dissolves on agitation observed during the titration.</t>
  </si>
  <si>
    <t>THA-T102</t>
  </si>
  <si>
    <t>KAJ 24/04 023</t>
  </si>
  <si>
    <t>KAJ 24/04 024</t>
  </si>
  <si>
    <t>THA-T105</t>
  </si>
  <si>
    <t>Violent but short-lived efferverscence upon addition of peroxide. Large bubbles and formation of scum during the first addition. No effervescence or boiling or bubbling during the first heating. Violent but short-lived effervescence and boiling observed during second addition of Peroxide. Brown precipitate observed during titration.</t>
  </si>
  <si>
    <t>Violent but short-lived efferverscence upon addition of peroxide. Large bubbles and formation of scum during the first addition. No effervescence or boiling or bubbling during the first heating. Violent but short-lived effervescence and boiling observed during second addition of Peroxide. Yellow-to-green precipitate observed during titration.</t>
  </si>
  <si>
    <t>THA-T175</t>
  </si>
  <si>
    <t>THA-T177</t>
  </si>
  <si>
    <t>KAJ 25/04 025</t>
  </si>
  <si>
    <t>KAJ 25/04 026</t>
  </si>
  <si>
    <t>THA-T179</t>
  </si>
  <si>
    <t>THA-T182</t>
  </si>
  <si>
    <t>KAJ 26/04 027</t>
  </si>
  <si>
    <t>KAJ 26/04 028</t>
  </si>
  <si>
    <t>THLG_07</t>
  </si>
  <si>
    <t>KAJ 26/04 029</t>
  </si>
  <si>
    <t>KAJ 26/04 030</t>
  </si>
  <si>
    <t xml:space="preserve">Vigorous reaction with peroxide addition. Effervescence, bubbling scumd observed. But reaction is short-lived. Vigorous reaction with effervescence, bubbling and boiling during second addition of peroxide. There was no visible reaction during the heating stage. Reaction is short-lived. The third addition gives similar reaction as the second addition and there was no visible reaction during heating. Greenish-brown precipitate formed during titration. </t>
  </si>
  <si>
    <t>The first addition of H2O2 gave a violent reaction with bubbling, effervescence and boiling. But the reaction is short-lived. Second addition was also viloent with large bubbles and efferverscence which lasts longer than during the first addition. No visible reaction during heating. Discoloration to brick red during the second heating. The reaction after third addition is the same as during the second addition.  No effervescence or boiling or bubbling during the heating stage. Discoloration observed to dark green during titration. Brown precipitate forms. Unstable pH observed around pH of 7  Titration residue taken for SEM analysis.</t>
  </si>
  <si>
    <t>The first addition of H2O2 gave a violent reaction with bubbling, effervescence and boiling. But the reaction is short-lived.  Second addition was also viloent with large bubbles and efferverscence which lasts longer than during the first addition. No visible reaction during heating. Discoloration to brick red during the second heating. The reaction after third addition is the same as during the second addition. No effervescence or boiling or bubbling during the heating stage. Discoloration to brick red during titration. Brown precipitate forms. Titration residue taken for SEM analysis</t>
  </si>
  <si>
    <t>Violent reaction on addition of H2O2 with effeverscence, bubbling, boiling and scumming. But the reaction is short-lived. Discoloration observed after first heating. There was no effervescence or bubbling or boiling during the heating stage. Violent reaction accompanied with effervescence, bubbling with scums and boiling on second addition of H2O2. Reaction is short-lived. No visible reacton during the heatimg stage. Effervescence and bubbling with boiling during the third addition but no scum formation. No visible reaction during heating. Discoloration to pale brown. Discoloriation to dark green during titration. Brown precipitate  forms after pH reaches 7. Very unstable pH around as NaOH is consumed after minutes to bring pH down to below 7. Titration residue taken for SEM analysis</t>
  </si>
  <si>
    <t>Almost no effervescence but tiny bubbles forming  a thin layer of foam on the surface of the mixture. Gentle Boiling and effervescence which increases with time during heating. Vigorous effervescence and bubbling 40min into heating. There was gentle reaction with effervescence and boiling during the second addition. The Heating stageis accompanied by violent effervescence, bubbling and boiling  which increases with time in all stages. However the third stage heating had a more gentle reaction than the first two. No discoloration observed. White precipitate observed during titration.</t>
  </si>
  <si>
    <t>Observation/Comments</t>
  </si>
  <si>
    <t>THLG_09_2</t>
  </si>
  <si>
    <t>Sample type</t>
  </si>
  <si>
    <t>Tailing cell allocation</t>
  </si>
  <si>
    <t>Tailings</t>
  </si>
  <si>
    <t>Waste Rock</t>
  </si>
  <si>
    <t>Cell 2</t>
  </si>
  <si>
    <t>Cell 4</t>
  </si>
  <si>
    <t>Cell 6</t>
  </si>
  <si>
    <t>Cell 7</t>
  </si>
  <si>
    <t>Cell 8</t>
  </si>
  <si>
    <t>Cell 9</t>
  </si>
  <si>
    <t>Source: NRA Environmental Consultancy- Tailings Cover system, 2018</t>
  </si>
  <si>
    <t>Source: Thalanga Sampling Plan Report</t>
  </si>
  <si>
    <t>THLG_05-09</t>
  </si>
  <si>
    <t>Very low effervescence with small-sized bubbles that form single layer of foam during first addition. No visible bubbling and efferscence after 10mins until 2hrs. Effervescence and bubbling observed to increase during heating. After 10 mins of heating the reaction  becomes violent and attempts to spill over with very large bubbles. When the hot plate was turned off and the sample taken off to prevent spill-over the reaction calmed down and went into quiescence completely even after re-heating for 1hr. There was no boiling, no bubbling and no effervescence during this time. Vigorous reaction with effervescence, bubbling, and boiling on second addition of 100ml (H2O2). The reaction is short-lived. Effervescence, bubbling, and boiling ceased completely after 30mins. There was no bubbling, effervescence, and boiling during the second heating. Short-lived but violent effervescence and bubbling on third addition. Sample goes into quiescence after 15mins of adding H2O2. No efferevescence and bubbling during heating. Brick-red precipitate during titration which changes to green after pH reaches 6. pH is highly unstable at around pH 7 due to consumption of NaOH which leads to a drop in pH below 7 after some time.</t>
  </si>
  <si>
    <t>No effervescence or bubbling on first addition until after 45 mins when thin layer of tiny bubbles formed. There was no effervescence, bubbling or boiling during the heating stage. Vigorous reaction with effervescence, bubbling, scum and boiling during second addition of peroxide. There was no visible reaction during the heating stage. Reaction is short-lived. The third addition gives similar reaction as the second addition and there was no visible reaction during heating. There was discoloration to pale brown. Brick red precipitate formed during titration</t>
  </si>
  <si>
    <t>Mild effervescence and small bubbles during first addition.  Tiny bubbles forming thin layer of foam after some time of H2O2 addition. Effervescence and bubbling increases during reaction time until 2hrs. Effervescence, boiling and bubble size increases during heating. This phenomenon is observed throughout the subsequent peroxide addition and heating steps but more gently. There was no discoloration observed during addition and heating. Yellowish-green precipitate observed during titration at pH 7</t>
  </si>
  <si>
    <t>There was no visible effervescence and bubbling during first addition but gentle boiling after 2hrs. Violent effervescence and large size bubbling during heating. Reaction is short-lived and goes visibly dead after 15 minutes. No visble reaction or effeverscence and bubbling on second addition. Sample immediately start boiling, effervescing and bubbling during heating until 1hr. Then it became quiet. No visible reaction and effervescence on third addition until after 30 mins when the sample begins effervescing and bubbling. No effervescence or bubbling during the third heating for 2hrs. White precipitate forms during titration. A lot of NaOH consumed to reach a pH of 7. Clear part of the mixture still below pH 7 when precipitate settles.</t>
  </si>
  <si>
    <t>NAG Capacity @ pH 4.5</t>
  </si>
  <si>
    <t>NAG Capacity @pH 7 (Kg H2SO4/tonne)</t>
  </si>
  <si>
    <t>THA-011</t>
  </si>
  <si>
    <t>KAJ 07/05 031</t>
  </si>
  <si>
    <t>THA-013</t>
  </si>
  <si>
    <t>THA-014</t>
  </si>
  <si>
    <t>On first addition of H2O2, sample reacts very gently and produciing effervescnece and tiny bubbles with gentle boiling. No effervescence after 2hrs. Reaction gets violent for 15 mins during heating. Large bubbles and effervescence observed during this first heating after which the sample enters into complete quiescence. Very gentle boiling , bubbling, and effervescing after 15mins of second addition of H2O2. Reatcion conitnues after 2hrs. Effervescnence and bubbling gets violent with time during heating. The reaction calms down and dies out completly after 1.45mins of heating. No visible reaction on the third addition. No effervescence or bubbling observed. Gentle effervescing and bubbling during the last heating. No titration since leachate had pH above 7</t>
  </si>
  <si>
    <t>THA-05</t>
  </si>
  <si>
    <t>THA-03</t>
  </si>
  <si>
    <t>KAJ 09/05 035</t>
  </si>
  <si>
    <t>KAJ 07/05 032</t>
  </si>
  <si>
    <t>KAJ 09/05 036</t>
  </si>
  <si>
    <t>THA-033</t>
  </si>
  <si>
    <t>THA-029</t>
  </si>
  <si>
    <t>KAJ 09/05 037</t>
  </si>
  <si>
    <t>KAJ 09/05 038</t>
  </si>
  <si>
    <t>Violent reaction on first addition of H2O2 accompanied by effervescence, bubbling, and boiling. The reaction is exothermic, lasts very few minutes and return to quiet state. No visible reaction during heating. Sample remains quiet throughout for 2hrs. Delayed reaction with H2O2 on second addition. Effervescence and bubbling after 10mins of adding H2O2. Decolorised solution to milky colour. Effervescence, bubbling and boiling does not start immediately but increases with time when it starts and lasts for 2hrs reducing to tiny rising bubbles after 45 mins. Sample remains calm and quiet during last heating. Sample decolorises to brick red after last heating. Brown gossanous precipitate forms diring titration.</t>
  </si>
  <si>
    <t>Violent reaction immediately on first addition of H2O2 accompanied by effervescence, bubbling, and boiling. The reaction is exothermic, lasts very few minutes and return to quiet state. No visible reaction during heating. Sample remains quiet throughout for 2hrs. Immediate reaction with H2O2 with bubbles and effeverscence on second addition. Reaction is short-lived. Mixture decolorises to light greenish-blue. No reaction during heating. Gentle effervescence, bubbling and boiling immediately after H2O2 addition. Effervescence and bubbling stoppes after 45mins. Sample remains calm and quiet throughout third heating. Sample decolarises to brick-red after last heating. Brown gossanous precipitate forms during the titration</t>
  </si>
  <si>
    <t>Waste dump</t>
  </si>
  <si>
    <t>KAJ 07/05 034</t>
  </si>
  <si>
    <t>KAJ 07/05 033</t>
  </si>
  <si>
    <t>Immediate violent reaction with H2O2 producing large bubbles, scum, with effervescence and boiling. Reaction is short-lived. No visible reaction during heating. Sample remains quiet throughout first heating. Immediate effervescence, bubbling and boiling observed after second addition of H2O2. Formation of scum around the walls of erlenmeyer flask observed. Violent reaction is short-lived (5-10mins). Sample remains quiet during second heating/ Effervescence, bubbling, scumming and boiling on third addition of H2O2. Reaction is short-lived. Sample remains quiet throughout the third heating. Deep green precipitate forms during titration</t>
  </si>
  <si>
    <t>Immediate violent reaction with H2O2 producing large bubbles, scum, with effervescence and boiling. Reaction is short-lived. No visible reaction during heating. Sample remains quiet throughout first heating. Immediate effervescence, bubbling and boiling observed after second addition of H2O2. Formation of scum around the walls of erlenmeyer flask observed. Violent reaction is short-lived (5-10mins). Sample remains quiet during second heating/ Effervescence, bubbling and boiling on third addition of H2O2. Reaction is short-lived. Sample remains quiet throughout the third heating. Brown precipitate forms during titration</t>
  </si>
  <si>
    <t>Very gentle effervescence, small sized bubbling, and low boiling at the initial stages of first H2O2 addition. Effervescence, bubbling and boiling increased with time and became violent with large sized bubbles and scum around the walls of the eulemeyer flask. Reaction lasts for 15mins and dies out. Sample remains quiet during first heating. Gentle effervescence, bubbling and boiling which increases with time. Effervescing and bubbling intensifies during heating for about 30mins before going back to quientness. Very gentle effervescence, boiling, and small sized bubbles on the third addition.</t>
  </si>
  <si>
    <t>No visible reaction until after 15mins where sample begins to boil very gently and generate tiny numbered bubbles on first addition. Sample still effervercing and producing bubbles after 2hrs. Reaction gets violent for 15 mins during heating. Large bubbles and effervescence observed during this first heating after which the sample enters into complete quiescence. Very gentle boiling , bubbling, and effervescing after 15mins of second addition of H2O2. reaction continues for 1hr and dies out. Gentle effervescence and bubbling  which increases with time during heating. Effervescing and bubbling stops after 1hr.30min of heating and sample goes into complete quietness. No visible reaction on the third addition. No effervescence or bubbling observed. Gentle effervescing and bubbling during the last heating. Decoloration of leachate to red. Orange precipitate forms during titration.</t>
  </si>
  <si>
    <t>Very gentle effervescence, small sized bubbling, and low boiling at the initial stages of first H2O2 addition. Effervescence, bubbling and boiling increased with time and became violent with large sized bubbles and scum around the walls of the eulemeyer flask. Reaction lasts for 15mins and dies out. Sample remains quiet during first heating. Sample remains quiet after second addition until 30mins when it starts generating gentle but tiny bubbles for the next 1hr.30. Effervescing and bubbling intensifies during heating for about 30mins before going back to quientness. Very gentle effervescence, boiling, and small sized bubbles on the third addition. Orange precipitate forms during titration.</t>
  </si>
  <si>
    <t>Almost no effervescence but tiny bubbles forming  a thin layer of foam on the surface of the mixture. Gentle Boiling and effervescence which increases with time during heating. Vigorous effervescence and bubbling 40min into heating. There was gentle reaction with effervescence and boiling during the second addition. The Heating stage is accompanied by violent effervescence, bubbling and boiling  which increases with time in all stages. However the third stage heating had a more gentle reaction than the first two. No discoloration observed. pH already 7 so no titration performed.</t>
  </si>
  <si>
    <t>Very low effervescence with small-sized bubbles that form single layer of foam during first addition. No visible bubbling and efferscence after 10mins until 2hrs. Effervescence and bubbling observed to increase during heating. After 10 mins of heating the reaction  becomes vigorous and attempts to spill over with very large bubbles. When the hot plate was turned off and the sample taken off to prevent spill-over the reaction calmed down and went into quiescence even after further heating for 1hr- There was no boiling, no bubbling and no effervescence during this time. Vigorous reaction with effervescence, bubbling, and boiling on second addition of 100ml (H2O2). The reaction is short-lived. Effervescence, bubbling, and boiling ceased completely after 30mins. Short-lived but vigorous effervescence and bubbling on third addition. Sample goes into quiescence after 15mins of adding H2O2. No effervescence and bubbling during third heating. Orange precipitate during titration.</t>
  </si>
  <si>
    <t>Initial Mild effervescence with small bubbles on first addition of H2O2. Reaction increases and effervescence  more visible  after 1hr. Reaction effervescenc continues after 2hrs. Reaction becomes more vigorous and large bubbles observed during first 45mins of heating after which efferescence ceases. Quiet and mild effervescence during second addition and heating. No effervescence observed after 1hr of heating. Mild effervescence on third addition. Effervescence decreases with time until it is no more after 1hr. No effervescence during heating. Slight Discoloration to orange. Orange precipitate during titration after pH reaches 4.5</t>
  </si>
  <si>
    <t>Mild effervescence with tiny bubbles on first addition for 2hrs. Violent effervescence and large bubbling after 15mins of heating. Attempt to prevent boiling over by taking the flask off the hot plate and taking off the lid results in termination of effervescence, bubbling and any visible reaction. The sample goes into quiescence for the rest of the first heating. Vigorous effervescence, bubbling and boiling during second addition. The effervescence and boiling stopped after 15mins except tiny rising bubbles. There was no visible reaction when the second heating started. The third addition gave effervescence, boiling and bubbling but not as vigorous and lasting as during the second addition. The sample goes quiet during third heating.</t>
  </si>
  <si>
    <t>Violent but short-lived efferverscence upon addition of peroxide (signal of readily released carbonates and/or high amount of pyrite). Large bubbles and formation of scum during the first addition and heating. Observed an unstable pH aroung pH7 during titration. Discoloration from orange to deep green precipitate during titration.</t>
  </si>
  <si>
    <t>Violent reaction on addition of H2O2 with effeverscence, bubbling, boiling and scumming. But the reaction is short-lived. Discoloration observed after first heating. There was no effervescence or bubbling or boiling during the heating stage. Violent reaction accompanied with effervescence, bubbling with scums and boiling on second addition of H2O2. Reaction is short-lived. No visible reacton during the heatimg stage. Effervescence and bubbling with boiling during the third addition but no scum formation. No visible reaction during heating. Discoloration of solution into light blue. Discoloriation to dark green during titration. Brown precipitate  forms after pH reaches 7. Very unstable pH around pH 7 as NaOH is consumed after minutes to bring pH down to below 7. Titration residue taken for SEM analysis</t>
  </si>
  <si>
    <t>Sample ID</t>
  </si>
  <si>
    <t>Mass</t>
  </si>
  <si>
    <t>Comment</t>
  </si>
  <si>
    <t>Test 3</t>
  </si>
  <si>
    <t>pH</t>
  </si>
  <si>
    <t>Molar Conc. NaOH</t>
  </si>
  <si>
    <t>Titre Vol@ pH 4.5</t>
  </si>
  <si>
    <t>Titre Vol@ pH 7</t>
  </si>
  <si>
    <t>Nag 4.5</t>
  </si>
  <si>
    <t>Nag 7.0</t>
  </si>
  <si>
    <t>Test  1</t>
  </si>
  <si>
    <t>Test 2</t>
  </si>
  <si>
    <t>Sample is very reactive immediately upon  frist addition of H2O2. Large bubbles coupled with boiling and effervescence for a short while. Solution decolorises to orange. Temperature of reaction reaches 80 degrees celsius. Dark green precipitate forms during titration. Obsevation is same for second stage except that precipitate during tiration was brick red.</t>
  </si>
  <si>
    <t xml:space="preserve">Obsevation is same for second stage except that precipitate during tiration was brick red. Dark brown precipitate forms immediately during titration and intensifies at pH 7. </t>
  </si>
  <si>
    <t>Very slow reaction with mild effervescence and bubbling which increases with time. Violent but slowly reducing reaction with time after 30 mins of reaction. Green precipitate forms during titration after pH reaches 4.5</t>
  </si>
  <si>
    <t>Same observation as the first stage. Sample decolorises to brick red during heating. Sample solution turns dark green after pH reaches 4.5</t>
  </si>
  <si>
    <t xml:space="preserve">There was mild effervescence with small bubbles for 2hrs after first addition. Violent effervescence and large bubbles during first heating. The reaction is short-lived and goes visibly dead after 15 minutes. Violent effervescence and large bubbles on second addition. But reaction is short-lived and dies out. No bubbling or effervescing during heating. Violent but decreases effervescence and bubbling on third addition as compared to the second addition. No effervescence and bubbling during third heating for 2hrs. No discoloration before titration. Brown precipitate during titration. </t>
  </si>
  <si>
    <t>N/A</t>
  </si>
  <si>
    <t>Sample takes time to react and give effervescence, bubbling and boiling. However, it gives very violent and large bubbles when it does. Reaction is exothermic reaching a temperature of about 85 degrees celsius.</t>
  </si>
  <si>
    <t>Sample gradually increased in reaction genereating effervescence, bubbling and boiling until it turned violent after  30 mins. Sample decolorises durimg heating. Sample turns brick-red at pH 4.5 during titration. Few drops of NaOH changed the pH of the liquor to 7 after having reached pH of 4.5. This was the opposite in the first and second stages of the Test</t>
  </si>
  <si>
    <t>Sample immediately starts reacting and increases violentlywith time. Sample suddenly discolorise to turbid orange colour. Dark green precipitate forms at pH of 4.5 during titration. However, less NaOH was consumed to reach pH 7 unlike in the previous stages.</t>
  </si>
  <si>
    <t>Test 4</t>
  </si>
  <si>
    <t xml:space="preserve">Sample takes appreciably long time to react and give efferverscence, bubbling and boiling which also lasts longer. Sample turns brick red after pH reaches 4.5. Then the pH reaches 7 on few added drops of NaOH. NaOH comsumption after pH reaches 4.5 reduces drastically. This could be as a result of less Fe (III) in solution to be reduced. </t>
  </si>
  <si>
    <t>Test 5</t>
  </si>
  <si>
    <t>Tiny gentle bubbles seen without any effervescence or boiling during the reaction time. Sample begins to boil and bubble during heating even after 2hrs. No precipitate forms during titration. Less NaOH consumed</t>
  </si>
  <si>
    <t>Sample does not show any visible reaction on addition of Peroxide throughout reaction  and heating period. Sample completely turns gossanous. Few yellowish-brown precipitate forms during titration which is easily observed when solution is allowed to stand undistrubed.</t>
  </si>
  <si>
    <t>Test 6</t>
  </si>
  <si>
    <t>Sample does not show any visible reaction on addition of Peroxide throughout reaction  and heating period. Sample completely turns gossanous The residue is completely turned into yellow . No precipitate forms during titration.</t>
  </si>
  <si>
    <t>Total NAG</t>
  </si>
  <si>
    <r>
      <t xml:space="preserve">Mild reaction with increasing efferverscence and bubble size with time. No scummy bubbles observed. Reaction becomes vigorous giving off large bubbles and effervescence after 30 mins and lasts for about 20mins until it dies out completely. There was no effervescence and bubbling during heating. Gentle effervescence and bubbling after second addition until 1hr, then effervescence increased for about 30mins before it calmed down. Reaction continued for 1hr with gentle effervescence for additional 1hr. Discolaration from dark brown to </t>
    </r>
    <r>
      <rPr>
        <b/>
        <sz val="9"/>
        <color theme="1"/>
        <rFont val="Calibri"/>
        <family val="2"/>
        <scheme val="minor"/>
      </rPr>
      <t>light blue</t>
    </r>
    <r>
      <rPr>
        <sz val="9"/>
        <color theme="1"/>
        <rFont val="Calibri"/>
        <family val="2"/>
        <scheme val="minor"/>
      </rPr>
      <t xml:space="preserve"> during heating for 2hours. No effervescence during heating. There was gentle reaction with small bubbles and boiling upon third addition. Discoloration from </t>
    </r>
    <r>
      <rPr>
        <b/>
        <sz val="9"/>
        <color theme="1"/>
        <rFont val="Calibri"/>
        <family val="2"/>
        <scheme val="minor"/>
      </rPr>
      <t>light blue</t>
    </r>
    <r>
      <rPr>
        <sz val="9"/>
        <color theme="1"/>
        <rFont val="Calibri"/>
        <family val="2"/>
        <scheme val="minor"/>
      </rPr>
      <t xml:space="preserve"> to dark brown upon third addition. Gentle boiling and effervescence with small bubbles during heating.  Sample  stops boiling and effervescing after 30mins even at 150 degree celsius. mixture changes colour from dark brown to </t>
    </r>
    <r>
      <rPr>
        <b/>
        <sz val="9"/>
        <color theme="1"/>
        <rFont val="Calibri"/>
        <family val="2"/>
        <scheme val="minor"/>
      </rPr>
      <t>light blue again.</t>
    </r>
    <r>
      <rPr>
        <sz val="9"/>
        <color theme="1"/>
        <rFont val="Calibri"/>
        <family val="2"/>
        <scheme val="minor"/>
      </rPr>
      <t xml:space="preserve"> Sample forms white precipitate at pH of 6.5 during titration which makes it look milky.</t>
    </r>
  </si>
  <si>
    <t xml:space="preserve">Stage </t>
  </si>
  <si>
    <t>NAG pH</t>
  </si>
  <si>
    <t>NAG Capacity</t>
  </si>
  <si>
    <t>24..59</t>
  </si>
  <si>
    <t>comment</t>
  </si>
  <si>
    <t>Balcooma</t>
  </si>
  <si>
    <t>Vomacka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</si>
</sst>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
      <sz val="14"/>
      <color theme="1"/>
      <name val="Calibri"/>
      <family val="2"/>
      <scheme val="minor"/>
    </font>
    <font>
      <b/>
      <sz val="11"/>
      <color theme="10"/>
      <name val="Calibri"/>
      <family val="2"/>
      <scheme val="minor"/>
    </font>
    <font>
      <b/>
      <sz val="9"/>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2" tint="-0.499984740745262"/>
        <bgColor indexed="64"/>
      </patternFill>
    </fill>
    <fill>
      <patternFill patternType="solid">
        <fgColor rgb="FFC0000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2" fontId="0" fillId="0" borderId="1" xfId="0" applyNumberFormat="1" applyBorder="1" applyAlignment="1">
      <alignment vertical="center" wrapText="1"/>
    </xf>
    <xf numFmtId="0" fontId="0" fillId="0" borderId="7" xfId="0" applyBorder="1" applyAlignment="1">
      <alignment vertical="center"/>
    </xf>
    <xf numFmtId="0" fontId="0" fillId="0" borderId="8" xfId="0" applyBorder="1" applyAlignment="1">
      <alignment vertical="center"/>
    </xf>
    <xf numFmtId="0" fontId="1" fillId="0" borderId="15" xfId="0" applyFont="1" applyBorder="1" applyAlignment="1">
      <alignment horizontal="center" vertical="center" wrapText="1"/>
    </xf>
    <xf numFmtId="0" fontId="0" fillId="0" borderId="18" xfId="0" applyBorder="1"/>
    <xf numFmtId="0" fontId="0" fillId="0" borderId="20" xfId="0" applyBorder="1"/>
    <xf numFmtId="0" fontId="2" fillId="0" borderId="0" xfId="1" applyBorder="1"/>
    <xf numFmtId="164" fontId="0" fillId="0" borderId="8" xfId="0" applyNumberFormat="1"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19" xfId="0" applyBorder="1" applyAlignment="1">
      <alignment vertical="center" wrapText="1"/>
    </xf>
    <xf numFmtId="0" fontId="0" fillId="3" borderId="1" xfId="0" applyFill="1" applyBorder="1"/>
    <xf numFmtId="0" fontId="0" fillId="0" borderId="13" xfId="0" applyBorder="1" applyAlignment="1">
      <alignment vertical="center" wrapText="1"/>
    </xf>
    <xf numFmtId="0" fontId="1" fillId="0" borderId="27" xfId="0" applyFont="1" applyBorder="1" applyAlignment="1">
      <alignment wrapText="1"/>
    </xf>
    <xf numFmtId="0" fontId="5" fillId="0" borderId="27" xfId="1" applyFont="1" applyBorder="1"/>
    <xf numFmtId="0" fontId="1" fillId="0" borderId="19" xfId="0" applyFont="1" applyBorder="1" applyAlignment="1">
      <alignment wrapText="1"/>
    </xf>
    <xf numFmtId="0" fontId="0" fillId="0" borderId="6" xfId="0" applyBorder="1" applyAlignment="1">
      <alignment wrapText="1"/>
    </xf>
    <xf numFmtId="0" fontId="0" fillId="0" borderId="14"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1" fillId="0" borderId="28" xfId="0" applyFont="1" applyBorder="1" applyAlignment="1">
      <alignment wrapText="1"/>
    </xf>
    <xf numFmtId="0" fontId="0" fillId="0" borderId="7" xfId="0" applyBorder="1" applyAlignment="1">
      <alignment vertical="center" wrapText="1"/>
    </xf>
    <xf numFmtId="0" fontId="1" fillId="0" borderId="29" xfId="0" applyFont="1" applyBorder="1" applyAlignment="1">
      <alignment wrapText="1"/>
    </xf>
    <xf numFmtId="0" fontId="0" fillId="0" borderId="17" xfId="0" applyBorder="1" applyAlignment="1">
      <alignment vertical="center" wrapText="1"/>
    </xf>
    <xf numFmtId="0" fontId="0" fillId="0" borderId="18"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16" xfId="0" applyBorder="1" applyAlignment="1">
      <alignment vertical="center" wrapText="1"/>
    </xf>
    <xf numFmtId="0" fontId="1" fillId="4" borderId="28" xfId="0" applyFont="1" applyFill="1" applyBorder="1" applyAlignment="1">
      <alignment wrapText="1"/>
    </xf>
    <xf numFmtId="0" fontId="0" fillId="4" borderId="12" xfId="0" applyFill="1" applyBorder="1" applyAlignment="1">
      <alignment vertical="center" wrapText="1"/>
    </xf>
    <xf numFmtId="0" fontId="0" fillId="4" borderId="2" xfId="0" applyFill="1" applyBorder="1" applyAlignment="1">
      <alignment vertical="center" wrapText="1"/>
    </xf>
    <xf numFmtId="0" fontId="0" fillId="4" borderId="4" xfId="0" applyFill="1" applyBorder="1" applyAlignment="1">
      <alignment vertical="center" wrapText="1"/>
    </xf>
    <xf numFmtId="0" fontId="4" fillId="0" borderId="0" xfId="0" applyFont="1"/>
    <xf numFmtId="0" fontId="1" fillId="0" borderId="33" xfId="0" applyFont="1" applyBorder="1" applyAlignment="1">
      <alignment wrapText="1"/>
    </xf>
    <xf numFmtId="2" fontId="0" fillId="0" borderId="0" xfId="0" applyNumberFormat="1"/>
    <xf numFmtId="0" fontId="7" fillId="0" borderId="0" xfId="0" applyFont="1"/>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wrapText="1"/>
    </xf>
    <xf numFmtId="0" fontId="7" fillId="0" borderId="2" xfId="0" applyFont="1" applyBorder="1" applyAlignment="1">
      <alignment vertical="center"/>
    </xf>
    <xf numFmtId="0" fontId="7" fillId="0" borderId="1" xfId="0" applyFont="1" applyBorder="1" applyAlignment="1">
      <alignment vertical="center" wrapText="1"/>
    </xf>
    <xf numFmtId="2" fontId="7" fillId="3" borderId="1" xfId="0" applyNumberFormat="1" applyFont="1" applyFill="1" applyBorder="1" applyAlignment="1">
      <alignment vertical="center" wrapText="1"/>
    </xf>
    <xf numFmtId="2" fontId="7" fillId="0" borderId="1" xfId="0" applyNumberFormat="1"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vertical="center" wrapText="1"/>
    </xf>
    <xf numFmtId="0" fontId="7" fillId="3" borderId="1" xfId="0" applyFont="1" applyFill="1" applyBorder="1" applyAlignment="1">
      <alignment vertical="center" wrapText="1"/>
    </xf>
    <xf numFmtId="0" fontId="7" fillId="0" borderId="1" xfId="0" applyFont="1" applyBorder="1" applyAlignment="1">
      <alignment vertical="center"/>
    </xf>
    <xf numFmtId="2" fontId="7" fillId="3" borderId="1" xfId="0" applyNumberFormat="1" applyFont="1" applyFill="1" applyBorder="1" applyAlignment="1">
      <alignment vertical="center"/>
    </xf>
    <xf numFmtId="2" fontId="7" fillId="0" borderId="1" xfId="0" applyNumberFormat="1" applyFont="1" applyBorder="1" applyAlignment="1">
      <alignment vertical="center"/>
    </xf>
    <xf numFmtId="0" fontId="7" fillId="3" borderId="1" xfId="0" applyFont="1" applyFill="1" applyBorder="1" applyAlignment="1">
      <alignment vertical="center"/>
    </xf>
    <xf numFmtId="164" fontId="7" fillId="0" borderId="1" xfId="0" applyNumberFormat="1" applyFont="1" applyBorder="1" applyAlignment="1">
      <alignment vertical="center" wrapText="1"/>
    </xf>
    <xf numFmtId="0" fontId="0" fillId="0" borderId="0" xfId="0" applyAlignment="1">
      <alignment horizontal="center" vertical="center"/>
    </xf>
    <xf numFmtId="0" fontId="1" fillId="0" borderId="0" xfId="0" applyFont="1" applyAlignment="1">
      <alignment horizontal="center"/>
    </xf>
    <xf numFmtId="0" fontId="6" fillId="2" borderId="13" xfId="0" applyFont="1" applyFill="1" applyBorder="1" applyAlignment="1">
      <alignment horizontal="center" vertical="center"/>
    </xf>
    <xf numFmtId="0" fontId="6" fillId="0" borderId="0" xfId="0" applyFont="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CC00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129540</xdr:colOff>
      <xdr:row>1</xdr:row>
      <xdr:rowOff>112308</xdr:rowOff>
    </xdr:from>
    <xdr:to>
      <xdr:col>22</xdr:col>
      <xdr:colOff>149532</xdr:colOff>
      <xdr:row>17</xdr:row>
      <xdr:rowOff>137160</xdr:rowOff>
    </xdr:to>
    <xdr:pic>
      <xdr:nvPicPr>
        <xdr:cNvPr id="18" name="Picture 17">
          <a:extLst>
            <a:ext uri="{FF2B5EF4-FFF2-40B4-BE49-F238E27FC236}">
              <a16:creationId xmlns:a16="http://schemas.microsoft.com/office/drawing/2014/main" id="{26B249AE-8361-4526-F3C3-DA3E0FB221F5}"/>
            </a:ext>
          </a:extLst>
        </xdr:cNvPr>
        <xdr:cNvPicPr>
          <a:picLocks noChangeAspect="1"/>
        </xdr:cNvPicPr>
      </xdr:nvPicPr>
      <xdr:blipFill>
        <a:blip xmlns:r="http://schemas.openxmlformats.org/officeDocument/2006/relationships" r:embed="rId1"/>
        <a:stretch>
          <a:fillRect/>
        </a:stretch>
      </xdr:blipFill>
      <xdr:spPr>
        <a:xfrm>
          <a:off x="7444740" y="295188"/>
          <a:ext cx="6115992" cy="2950932"/>
        </a:xfrm>
        <a:prstGeom prst="rect">
          <a:avLst/>
        </a:prstGeom>
      </xdr:spPr>
    </xdr:pic>
    <xdr:clientData/>
  </xdr:twoCellAnchor>
  <xdr:twoCellAnchor editAs="oneCell">
    <xdr:from>
      <xdr:col>0</xdr:col>
      <xdr:colOff>424225</xdr:colOff>
      <xdr:row>20</xdr:row>
      <xdr:rowOff>22861</xdr:rowOff>
    </xdr:from>
    <xdr:to>
      <xdr:col>11</xdr:col>
      <xdr:colOff>213360</xdr:colOff>
      <xdr:row>38</xdr:row>
      <xdr:rowOff>127641</xdr:rowOff>
    </xdr:to>
    <xdr:pic>
      <xdr:nvPicPr>
        <xdr:cNvPr id="32" name="Picture 31">
          <a:extLst>
            <a:ext uri="{FF2B5EF4-FFF2-40B4-BE49-F238E27FC236}">
              <a16:creationId xmlns:a16="http://schemas.microsoft.com/office/drawing/2014/main" id="{20EEEFAE-77F7-7D85-0602-036176D70F4A}"/>
            </a:ext>
          </a:extLst>
        </xdr:cNvPr>
        <xdr:cNvPicPr>
          <a:picLocks noChangeAspect="1"/>
        </xdr:cNvPicPr>
      </xdr:nvPicPr>
      <xdr:blipFill>
        <a:blip xmlns:r="http://schemas.openxmlformats.org/officeDocument/2006/relationships" r:embed="rId2"/>
        <a:stretch>
          <a:fillRect/>
        </a:stretch>
      </xdr:blipFill>
      <xdr:spPr>
        <a:xfrm>
          <a:off x="424225" y="3680461"/>
          <a:ext cx="6494735" cy="3396620"/>
        </a:xfrm>
        <a:prstGeom prst="rect">
          <a:avLst/>
        </a:prstGeom>
      </xdr:spPr>
    </xdr:pic>
    <xdr:clientData/>
  </xdr:twoCellAnchor>
  <xdr:twoCellAnchor editAs="oneCell">
    <xdr:from>
      <xdr:col>0</xdr:col>
      <xdr:colOff>0</xdr:colOff>
      <xdr:row>2</xdr:row>
      <xdr:rowOff>7620</xdr:rowOff>
    </xdr:from>
    <xdr:to>
      <xdr:col>12</xdr:col>
      <xdr:colOff>25570</xdr:colOff>
      <xdr:row>18</xdr:row>
      <xdr:rowOff>95573</xdr:rowOff>
    </xdr:to>
    <xdr:pic>
      <xdr:nvPicPr>
        <xdr:cNvPr id="48" name="Picture 47">
          <a:extLst>
            <a:ext uri="{FF2B5EF4-FFF2-40B4-BE49-F238E27FC236}">
              <a16:creationId xmlns:a16="http://schemas.microsoft.com/office/drawing/2014/main" id="{0394305C-F924-3A67-FAFC-F4612C555166}"/>
            </a:ext>
          </a:extLst>
        </xdr:cNvPr>
        <xdr:cNvPicPr>
          <a:picLocks noChangeAspect="1"/>
        </xdr:cNvPicPr>
      </xdr:nvPicPr>
      <xdr:blipFill>
        <a:blip xmlns:r="http://schemas.openxmlformats.org/officeDocument/2006/relationships" r:embed="rId3"/>
        <a:stretch>
          <a:fillRect/>
        </a:stretch>
      </xdr:blipFill>
      <xdr:spPr>
        <a:xfrm>
          <a:off x="0" y="373380"/>
          <a:ext cx="7340770" cy="3014033"/>
        </a:xfrm>
        <a:prstGeom prst="rect">
          <a:avLst/>
        </a:prstGeom>
      </xdr:spPr>
    </xdr:pic>
    <xdr:clientData/>
  </xdr:twoCellAnchor>
  <xdr:twoCellAnchor editAs="oneCell">
    <xdr:from>
      <xdr:col>12</xdr:col>
      <xdr:colOff>91440</xdr:colOff>
      <xdr:row>18</xdr:row>
      <xdr:rowOff>34357</xdr:rowOff>
    </xdr:from>
    <xdr:to>
      <xdr:col>21</xdr:col>
      <xdr:colOff>17531</xdr:colOff>
      <xdr:row>39</xdr:row>
      <xdr:rowOff>95040</xdr:rowOff>
    </xdr:to>
    <xdr:pic>
      <xdr:nvPicPr>
        <xdr:cNvPr id="49" name="Picture 48">
          <a:extLst>
            <a:ext uri="{FF2B5EF4-FFF2-40B4-BE49-F238E27FC236}">
              <a16:creationId xmlns:a16="http://schemas.microsoft.com/office/drawing/2014/main" id="{D3761A36-840D-5564-5263-A383E6711E97}"/>
            </a:ext>
          </a:extLst>
        </xdr:cNvPr>
        <xdr:cNvPicPr>
          <a:picLocks noChangeAspect="1"/>
        </xdr:cNvPicPr>
      </xdr:nvPicPr>
      <xdr:blipFill>
        <a:blip xmlns:r="http://schemas.openxmlformats.org/officeDocument/2006/relationships" r:embed="rId4"/>
        <a:stretch>
          <a:fillRect/>
        </a:stretch>
      </xdr:blipFill>
      <xdr:spPr>
        <a:xfrm>
          <a:off x="7406640" y="3326197"/>
          <a:ext cx="5412491" cy="3901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144780</xdr:colOff>
      <xdr:row>0</xdr:row>
      <xdr:rowOff>99060</xdr:rowOff>
    </xdr:from>
    <xdr:to>
      <xdr:col>12</xdr:col>
      <xdr:colOff>388620</xdr:colOff>
      <xdr:row>17</xdr:row>
      <xdr:rowOff>7620</xdr:rowOff>
    </xdr:to>
    <xdr:pic>
      <xdr:nvPicPr>
        <xdr:cNvPr id="7" name="Picture 6" descr="A cell diagram with red lines&#10;&#10;Description automatically generated with medium confidence">
          <a:extLst>
            <a:ext uri="{FF2B5EF4-FFF2-40B4-BE49-F238E27FC236}">
              <a16:creationId xmlns:a16="http://schemas.microsoft.com/office/drawing/2014/main" id="{8DC4615E-CB62-F197-B376-32F199E939A8}"/>
            </a:ext>
          </a:extLst>
        </xdr:cNvPr>
        <xdr:cNvPicPr>
          <a:picLocks noChangeAspect="1"/>
        </xdr:cNvPicPr>
      </xdr:nvPicPr>
      <xdr:blipFill rotWithShape="1">
        <a:blip xmlns:r="http://schemas.openxmlformats.org/officeDocument/2006/relationships" r:embed="rId1"/>
        <a:srcRect t="12731" r="885" b="5955"/>
        <a:stretch/>
      </xdr:blipFill>
      <xdr:spPr bwMode="auto">
        <a:xfrm>
          <a:off x="3611880" y="99060"/>
          <a:ext cx="5120640" cy="301752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388620</xdr:colOff>
      <xdr:row>0</xdr:row>
      <xdr:rowOff>121920</xdr:rowOff>
    </xdr:from>
    <xdr:to>
      <xdr:col>21</xdr:col>
      <xdr:colOff>411480</xdr:colOff>
      <xdr:row>17</xdr:row>
      <xdr:rowOff>12700</xdr:rowOff>
    </xdr:to>
    <xdr:pic>
      <xdr:nvPicPr>
        <xdr:cNvPr id="9" name="Picture 8" descr="A map of land with red circles&#10;&#10;Description automatically generated">
          <a:extLst>
            <a:ext uri="{FF2B5EF4-FFF2-40B4-BE49-F238E27FC236}">
              <a16:creationId xmlns:a16="http://schemas.microsoft.com/office/drawing/2014/main" id="{E0E6111A-1421-0891-6E59-BD1D80FAFF69}"/>
            </a:ext>
          </a:extLst>
        </xdr:cNvPr>
        <xdr:cNvPicPr>
          <a:picLocks noChangeAspect="1"/>
        </xdr:cNvPicPr>
      </xdr:nvPicPr>
      <xdr:blipFill rotWithShape="1">
        <a:blip xmlns:r="http://schemas.openxmlformats.org/officeDocument/2006/relationships" r:embed="rId2"/>
        <a:srcRect t="7300" r="3877"/>
        <a:stretch/>
      </xdr:blipFill>
      <xdr:spPr bwMode="auto">
        <a:xfrm>
          <a:off x="8732520" y="121920"/>
          <a:ext cx="5509260" cy="29997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457200</xdr:colOff>
      <xdr:row>19</xdr:row>
      <xdr:rowOff>137160</xdr:rowOff>
    </xdr:from>
    <xdr:to>
      <xdr:col>21</xdr:col>
      <xdr:colOff>266700</xdr:colOff>
      <xdr:row>35</xdr:row>
      <xdr:rowOff>121920</xdr:rowOff>
    </xdr:to>
    <xdr:pic>
      <xdr:nvPicPr>
        <xdr:cNvPr id="4102" name="Picture 6">
          <a:extLst>
            <a:ext uri="{FF2B5EF4-FFF2-40B4-BE49-F238E27FC236}">
              <a16:creationId xmlns:a16="http://schemas.microsoft.com/office/drawing/2014/main" id="{1CD71AE8-E505-76F2-F6F0-949635A60C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01100" y="3611880"/>
          <a:ext cx="529590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3DD7-30D3-4C63-8A31-993D93193099}">
  <dimension ref="A1:J6"/>
  <sheetViews>
    <sheetView topLeftCell="A3" workbookViewId="0">
      <selection activeCell="J11" sqref="J11"/>
    </sheetView>
  </sheetViews>
  <sheetFormatPr defaultRowHeight="14.4" x14ac:dyDescent="0.3"/>
  <cols>
    <col min="8" max="8" width="22.33203125" bestFit="1" customWidth="1"/>
    <col min="9" max="9" width="12.88671875" bestFit="1" customWidth="1"/>
    <col min="10" max="10" width="15.6640625" customWidth="1"/>
  </cols>
  <sheetData>
    <row r="1" spans="1:10" x14ac:dyDescent="0.3">
      <c r="A1" s="70" t="s">
        <v>3</v>
      </c>
      <c r="B1" s="70"/>
      <c r="C1" s="70"/>
      <c r="D1" s="70"/>
      <c r="E1" s="70"/>
      <c r="F1" s="70"/>
      <c r="G1" s="70"/>
      <c r="H1" s="70"/>
      <c r="I1" s="70"/>
    </row>
    <row r="2" spans="1:10" ht="15" thickBot="1" x14ac:dyDescent="0.35">
      <c r="D2" s="1" t="s">
        <v>6</v>
      </c>
    </row>
    <row r="3" spans="1:10" ht="29.4" thickBot="1" x14ac:dyDescent="0.35">
      <c r="A3" s="7" t="s">
        <v>1</v>
      </c>
      <c r="B3" s="8" t="s">
        <v>4</v>
      </c>
      <c r="C3" s="9" t="s">
        <v>5</v>
      </c>
      <c r="D3" s="8" t="s">
        <v>7</v>
      </c>
      <c r="E3" s="8" t="s">
        <v>9</v>
      </c>
      <c r="F3" s="8" t="s">
        <v>10</v>
      </c>
      <c r="G3" s="8" t="s">
        <v>11</v>
      </c>
      <c r="H3" s="8" t="s">
        <v>14</v>
      </c>
      <c r="I3" s="10" t="s">
        <v>12</v>
      </c>
      <c r="J3" s="19" t="s">
        <v>19</v>
      </c>
    </row>
    <row r="4" spans="1:10" ht="72" x14ac:dyDescent="0.3">
      <c r="A4" s="17" t="s">
        <v>8</v>
      </c>
      <c r="B4" s="18">
        <v>2.5064000000000002</v>
      </c>
      <c r="C4" s="18">
        <v>1.7</v>
      </c>
      <c r="D4" s="18">
        <v>0.48899999999999999</v>
      </c>
      <c r="E4" s="18">
        <v>22.05</v>
      </c>
      <c r="F4" s="18">
        <v>37.4</v>
      </c>
      <c r="G4" s="18">
        <v>40</v>
      </c>
      <c r="H4" s="23">
        <f>(F4*D4*49)/B4</f>
        <v>357.54125438876474</v>
      </c>
      <c r="I4" s="25" t="s">
        <v>13</v>
      </c>
      <c r="J4" s="26" t="s">
        <v>20</v>
      </c>
    </row>
    <row r="5" spans="1:10" ht="72" x14ac:dyDescent="0.3">
      <c r="A5" s="11" t="s">
        <v>8</v>
      </c>
      <c r="B5" s="12">
        <v>2.5</v>
      </c>
      <c r="C5" s="12">
        <v>1.69</v>
      </c>
      <c r="D5" s="12">
        <v>0.48899999999999999</v>
      </c>
      <c r="E5" s="12">
        <v>21.55</v>
      </c>
      <c r="F5" s="12">
        <v>24.7</v>
      </c>
      <c r="G5" s="12">
        <v>40</v>
      </c>
      <c r="H5" s="23">
        <f>(F5*D5*49)/B5</f>
        <v>236.73467999999997</v>
      </c>
      <c r="I5" s="24" t="s">
        <v>18</v>
      </c>
      <c r="J5" s="15" t="s">
        <v>20</v>
      </c>
    </row>
    <row r="6" spans="1:10" ht="15" thickBot="1" x14ac:dyDescent="0.35">
      <c r="A6" s="5"/>
      <c r="B6" s="6"/>
      <c r="C6" s="6"/>
      <c r="D6" s="6"/>
      <c r="E6" s="6"/>
      <c r="F6" s="6"/>
      <c r="G6" s="6"/>
      <c r="H6" s="6"/>
      <c r="I6" s="20"/>
      <c r="J6" s="21"/>
    </row>
  </sheetData>
  <mergeCells count="1">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A25B-EFAC-429A-9F7C-DEB3AFC4854E}">
  <dimension ref="A1:O74"/>
  <sheetViews>
    <sheetView tabSelected="1" zoomScale="96" zoomScaleNormal="100" workbookViewId="0">
      <pane ySplit="2" topLeftCell="A3" activePane="bottomLeft" state="frozen"/>
      <selection pane="bottomLeft" activeCell="N3" sqref="N3"/>
    </sheetView>
  </sheetViews>
  <sheetFormatPr defaultRowHeight="14.4" x14ac:dyDescent="0.3"/>
  <cols>
    <col min="1" max="1" width="10.21875" customWidth="1"/>
    <col min="2" max="3" width="15.6640625" customWidth="1"/>
    <col min="4" max="4" width="11.21875" bestFit="1" customWidth="1"/>
    <col min="9" max="9" width="11.5546875" bestFit="1" customWidth="1"/>
    <col min="10" max="13" width="11.21875" customWidth="1"/>
    <col min="14" max="14" width="17.21875" bestFit="1" customWidth="1"/>
    <col min="15" max="15" width="89.5546875" bestFit="1" customWidth="1"/>
    <col min="16" max="16" width="11.5546875" bestFit="1" customWidth="1"/>
    <col min="20" max="20" width="13.44140625" customWidth="1"/>
    <col min="21" max="21" width="15.44140625" customWidth="1"/>
    <col min="22" max="22" width="50.44140625" customWidth="1"/>
  </cols>
  <sheetData>
    <row r="1" spans="1:15" ht="15" thickBot="1" x14ac:dyDescent="0.35">
      <c r="A1" s="72" t="s">
        <v>0</v>
      </c>
      <c r="B1" s="72"/>
      <c r="C1" s="72"/>
      <c r="D1" s="72"/>
      <c r="E1" s="72"/>
      <c r="F1" s="72"/>
      <c r="G1" s="72"/>
      <c r="H1" s="72"/>
      <c r="I1" s="72"/>
      <c r="J1" s="72"/>
      <c r="K1" s="72"/>
      <c r="L1" s="72"/>
      <c r="M1" s="72"/>
      <c r="N1" s="72"/>
      <c r="O1" s="52"/>
    </row>
    <row r="2" spans="1:15" ht="36" x14ac:dyDescent="0.3">
      <c r="A2" s="53" t="s">
        <v>1</v>
      </c>
      <c r="B2" s="54" t="s">
        <v>43</v>
      </c>
      <c r="C2" s="54" t="s">
        <v>117</v>
      </c>
      <c r="D2" s="54" t="s">
        <v>118</v>
      </c>
      <c r="E2" s="54" t="s">
        <v>16</v>
      </c>
      <c r="F2" s="71" t="s">
        <v>2</v>
      </c>
      <c r="G2" s="71"/>
      <c r="H2" s="71"/>
      <c r="I2" s="55" t="s">
        <v>17</v>
      </c>
      <c r="J2" s="54" t="s">
        <v>22</v>
      </c>
      <c r="K2" s="54" t="s">
        <v>24</v>
      </c>
      <c r="L2" s="54" t="s">
        <v>25</v>
      </c>
      <c r="M2" s="54" t="s">
        <v>134</v>
      </c>
      <c r="N2" s="54" t="s">
        <v>135</v>
      </c>
      <c r="O2" s="56" t="s">
        <v>115</v>
      </c>
    </row>
    <row r="3" spans="1:15" ht="120" x14ac:dyDescent="0.3">
      <c r="A3" s="57" t="s">
        <v>45</v>
      </c>
      <c r="B3" s="58" t="s">
        <v>47</v>
      </c>
      <c r="C3" s="58" t="s">
        <v>119</v>
      </c>
      <c r="D3" s="58" t="s">
        <v>121</v>
      </c>
      <c r="E3" s="58">
        <v>2.5007000000000001</v>
      </c>
      <c r="F3" s="58">
        <v>2.34</v>
      </c>
      <c r="G3" s="58">
        <v>2.34</v>
      </c>
      <c r="H3" s="58">
        <v>2.34</v>
      </c>
      <c r="I3" s="59">
        <f t="shared" ref="I3:I29" si="0">AVERAGE(F3:H3)</f>
        <v>2.34</v>
      </c>
      <c r="J3" s="58">
        <v>9.4799999999999995E-2</v>
      </c>
      <c r="K3" s="58">
        <v>28.4</v>
      </c>
      <c r="L3" s="58">
        <v>50.6</v>
      </c>
      <c r="M3" s="60">
        <f>(49*K3*J3)/E3</f>
        <v>52.75470068380853</v>
      </c>
      <c r="N3" s="60">
        <f t="shared" ref="N3:N28" si="1">(49*L3*J3)/E3</f>
        <v>93.992530091574352</v>
      </c>
      <c r="O3" s="61" t="s">
        <v>130</v>
      </c>
    </row>
    <row r="4" spans="1:15" ht="60" x14ac:dyDescent="0.3">
      <c r="A4" s="62" t="s">
        <v>48</v>
      </c>
      <c r="B4" s="58" t="s">
        <v>50</v>
      </c>
      <c r="C4" s="58" t="s">
        <v>119</v>
      </c>
      <c r="D4" s="58" t="s">
        <v>121</v>
      </c>
      <c r="E4" s="58">
        <v>2.5030000000000001</v>
      </c>
      <c r="F4" s="58">
        <v>2.31</v>
      </c>
      <c r="G4" s="58">
        <v>2.3199999999999998</v>
      </c>
      <c r="H4" s="58">
        <v>2.33</v>
      </c>
      <c r="I4" s="63">
        <f t="shared" si="0"/>
        <v>2.3199999999999998</v>
      </c>
      <c r="J4" s="58">
        <v>9.4799999999999995E-2</v>
      </c>
      <c r="K4" s="58">
        <v>31.25</v>
      </c>
      <c r="L4" s="58">
        <v>50</v>
      </c>
      <c r="M4" s="60">
        <f>(49*K4*J4)/E4</f>
        <v>57.995405513383936</v>
      </c>
      <c r="N4" s="60">
        <f t="shared" si="1"/>
        <v>92.792648821414289</v>
      </c>
      <c r="O4" s="61" t="s">
        <v>182</v>
      </c>
    </row>
    <row r="5" spans="1:15" ht="60" x14ac:dyDescent="0.3">
      <c r="A5" s="62" t="s">
        <v>93</v>
      </c>
      <c r="B5" s="58" t="s">
        <v>94</v>
      </c>
      <c r="C5" s="58" t="s">
        <v>119</v>
      </c>
      <c r="D5" s="58" t="s">
        <v>121</v>
      </c>
      <c r="E5" s="58">
        <v>2.5005000000000002</v>
      </c>
      <c r="F5" s="58">
        <v>2.4900000000000002</v>
      </c>
      <c r="G5" s="58">
        <v>2.4900000000000002</v>
      </c>
      <c r="H5" s="58">
        <v>2.4900000000000002</v>
      </c>
      <c r="I5" s="63">
        <f t="shared" si="0"/>
        <v>2.4900000000000002</v>
      </c>
      <c r="J5" s="58">
        <v>9.4799999999999995E-2</v>
      </c>
      <c r="K5" s="58">
        <v>15.2</v>
      </c>
      <c r="L5" s="58">
        <v>42.15</v>
      </c>
      <c r="M5" s="60">
        <f t="shared" ref="M5:M40" si="2">(49*K5*J5)/E5</f>
        <v>28.237168566286741</v>
      </c>
      <c r="N5" s="60">
        <f t="shared" si="1"/>
        <v>78.302411517696456</v>
      </c>
      <c r="O5" s="61" t="s">
        <v>131</v>
      </c>
    </row>
    <row r="6" spans="1:15" ht="96" x14ac:dyDescent="0.3">
      <c r="A6" s="57" t="s">
        <v>44</v>
      </c>
      <c r="B6" s="58" t="s">
        <v>46</v>
      </c>
      <c r="C6" s="58" t="s">
        <v>119</v>
      </c>
      <c r="D6" s="58" t="s">
        <v>121</v>
      </c>
      <c r="E6" s="58">
        <v>2.5013000000000001</v>
      </c>
      <c r="F6" s="58">
        <v>2.75</v>
      </c>
      <c r="G6" s="58">
        <v>2.74</v>
      </c>
      <c r="H6" s="58">
        <v>2.74</v>
      </c>
      <c r="I6" s="59">
        <f t="shared" si="0"/>
        <v>2.7433333333333336</v>
      </c>
      <c r="J6" s="58">
        <v>9.4799999999999995E-2</v>
      </c>
      <c r="K6" s="58">
        <v>9</v>
      </c>
      <c r="L6" s="58">
        <v>24</v>
      </c>
      <c r="M6" s="60">
        <f t="shared" si="2"/>
        <v>16.71402870507336</v>
      </c>
      <c r="N6" s="60">
        <f t="shared" si="1"/>
        <v>44.570743213528964</v>
      </c>
      <c r="O6" s="61" t="s">
        <v>161</v>
      </c>
    </row>
    <row r="7" spans="1:15" ht="48" x14ac:dyDescent="0.3">
      <c r="A7" s="62" t="s">
        <v>96</v>
      </c>
      <c r="B7" s="58" t="s">
        <v>95</v>
      </c>
      <c r="C7" s="58" t="s">
        <v>119</v>
      </c>
      <c r="D7" s="58" t="s">
        <v>121</v>
      </c>
      <c r="E7" s="58">
        <v>2.5013999999999998</v>
      </c>
      <c r="F7" s="58">
        <v>2.3199999999999998</v>
      </c>
      <c r="G7" s="58">
        <v>2.3199999999999998</v>
      </c>
      <c r="H7" s="58">
        <v>2.3199999999999998</v>
      </c>
      <c r="I7" s="63">
        <f t="shared" si="0"/>
        <v>2.3199999999999998</v>
      </c>
      <c r="J7" s="58">
        <v>9.4799999999999995E-2</v>
      </c>
      <c r="K7" s="58">
        <v>22.05</v>
      </c>
      <c r="L7" s="58">
        <v>48.2</v>
      </c>
      <c r="M7" s="60">
        <f t="shared" si="2"/>
        <v>40.947733269369152</v>
      </c>
      <c r="N7" s="60">
        <f t="shared" si="1"/>
        <v>89.509330774766141</v>
      </c>
      <c r="O7" s="61" t="s">
        <v>110</v>
      </c>
    </row>
    <row r="8" spans="1:15" ht="60" x14ac:dyDescent="0.3">
      <c r="A8" s="62" t="s">
        <v>76</v>
      </c>
      <c r="B8" s="58" t="s">
        <v>75</v>
      </c>
      <c r="C8" s="58" t="s">
        <v>119</v>
      </c>
      <c r="D8" s="58" t="s">
        <v>122</v>
      </c>
      <c r="E8" s="58">
        <v>2.5009000000000001</v>
      </c>
      <c r="F8" s="58">
        <v>2.59</v>
      </c>
      <c r="G8" s="58">
        <v>2.59</v>
      </c>
      <c r="H8" s="58">
        <v>2.59</v>
      </c>
      <c r="I8" s="63">
        <f t="shared" si="0"/>
        <v>2.59</v>
      </c>
      <c r="J8" s="58">
        <v>9.4799999999999995E-2</v>
      </c>
      <c r="K8" s="58">
        <v>14.1</v>
      </c>
      <c r="L8" s="58">
        <v>36.700000000000003</v>
      </c>
      <c r="M8" s="60">
        <f t="shared" si="2"/>
        <v>26.189499780079164</v>
      </c>
      <c r="N8" s="60">
        <f t="shared" si="1"/>
        <v>68.166995881482677</v>
      </c>
      <c r="O8" s="61" t="s">
        <v>91</v>
      </c>
    </row>
    <row r="9" spans="1:15" ht="60" x14ac:dyDescent="0.3">
      <c r="A9" s="62" t="s">
        <v>82</v>
      </c>
      <c r="B9" s="58" t="s">
        <v>84</v>
      </c>
      <c r="C9" s="58" t="s">
        <v>119</v>
      </c>
      <c r="D9" s="58" t="s">
        <v>122</v>
      </c>
      <c r="E9" s="58">
        <v>2.5030999999999999</v>
      </c>
      <c r="F9" s="58">
        <v>3.64</v>
      </c>
      <c r="G9" s="58">
        <v>3.64</v>
      </c>
      <c r="H9" s="58">
        <v>3.64</v>
      </c>
      <c r="I9" s="63">
        <f t="shared" si="0"/>
        <v>3.64</v>
      </c>
      <c r="J9" s="58">
        <v>9.4799999999999995E-2</v>
      </c>
      <c r="K9" s="58">
        <v>1.35</v>
      </c>
      <c r="L9" s="58">
        <v>10.4</v>
      </c>
      <c r="M9" s="60">
        <f t="shared" si="2"/>
        <v>2.505301426231473</v>
      </c>
      <c r="N9" s="60">
        <f t="shared" si="1"/>
        <v>19.30009987615357</v>
      </c>
      <c r="O9" s="61" t="s">
        <v>132</v>
      </c>
    </row>
    <row r="10" spans="1:15" ht="84" x14ac:dyDescent="0.3">
      <c r="A10" s="62" t="s">
        <v>37</v>
      </c>
      <c r="B10" s="58" t="s">
        <v>39</v>
      </c>
      <c r="C10" s="58" t="s">
        <v>119</v>
      </c>
      <c r="D10" s="58" t="s">
        <v>122</v>
      </c>
      <c r="E10" s="58">
        <v>2.5015999999999998</v>
      </c>
      <c r="F10" s="58">
        <v>7.51</v>
      </c>
      <c r="G10" s="58">
        <v>7.51</v>
      </c>
      <c r="H10" s="58">
        <v>7.52</v>
      </c>
      <c r="I10" s="59">
        <f t="shared" si="0"/>
        <v>7.5133333333333328</v>
      </c>
      <c r="J10" s="58">
        <v>9.4799999999999995E-2</v>
      </c>
      <c r="K10" s="58">
        <v>0</v>
      </c>
      <c r="L10" s="58">
        <v>0</v>
      </c>
      <c r="M10" s="60">
        <f t="shared" si="2"/>
        <v>0</v>
      </c>
      <c r="N10" s="58">
        <f t="shared" si="1"/>
        <v>0</v>
      </c>
      <c r="O10" s="61" t="s">
        <v>42</v>
      </c>
    </row>
    <row r="11" spans="1:15" ht="48" x14ac:dyDescent="0.3">
      <c r="A11" s="62" t="s">
        <v>83</v>
      </c>
      <c r="B11" s="58" t="s">
        <v>85</v>
      </c>
      <c r="C11" s="58" t="s">
        <v>119</v>
      </c>
      <c r="D11" s="58" t="s">
        <v>122</v>
      </c>
      <c r="E11" s="58">
        <v>2.5022000000000002</v>
      </c>
      <c r="F11" s="58">
        <v>5.15</v>
      </c>
      <c r="G11" s="58">
        <v>5.15</v>
      </c>
      <c r="H11" s="58">
        <v>5.15</v>
      </c>
      <c r="I11" s="63">
        <f t="shared" si="0"/>
        <v>5.15</v>
      </c>
      <c r="J11" s="58">
        <v>9.4799999999999995E-2</v>
      </c>
      <c r="K11" s="58">
        <v>0</v>
      </c>
      <c r="L11" s="58">
        <v>3.6</v>
      </c>
      <c r="M11" s="60">
        <f t="shared" si="2"/>
        <v>0</v>
      </c>
      <c r="N11" s="60">
        <f t="shared" si="1"/>
        <v>6.6832067780353279</v>
      </c>
      <c r="O11" s="61" t="s">
        <v>92</v>
      </c>
    </row>
    <row r="12" spans="1:15" ht="36" x14ac:dyDescent="0.3">
      <c r="A12" s="62" t="s">
        <v>86</v>
      </c>
      <c r="B12" s="58" t="s">
        <v>88</v>
      </c>
      <c r="C12" s="58" t="s">
        <v>119</v>
      </c>
      <c r="D12" s="58" t="s">
        <v>122</v>
      </c>
      <c r="E12" s="58">
        <v>2.5044</v>
      </c>
      <c r="F12" s="58">
        <v>2.48</v>
      </c>
      <c r="G12" s="58">
        <v>2.48</v>
      </c>
      <c r="H12" s="58">
        <v>2.48</v>
      </c>
      <c r="I12" s="63">
        <f t="shared" si="0"/>
        <v>2.48</v>
      </c>
      <c r="J12" s="58">
        <v>9.4799999999999995E-2</v>
      </c>
      <c r="K12" s="58">
        <v>15.8</v>
      </c>
      <c r="L12" s="58">
        <v>42.15</v>
      </c>
      <c r="M12" s="60">
        <f t="shared" si="2"/>
        <v>29.306085289889793</v>
      </c>
      <c r="N12" s="60">
        <f t="shared" si="1"/>
        <v>78.180474365117391</v>
      </c>
      <c r="O12" s="61" t="s">
        <v>98</v>
      </c>
    </row>
    <row r="13" spans="1:15" ht="36" x14ac:dyDescent="0.3">
      <c r="A13" s="62" t="s">
        <v>87</v>
      </c>
      <c r="B13" s="58" t="s">
        <v>89</v>
      </c>
      <c r="C13" s="58" t="s">
        <v>119</v>
      </c>
      <c r="D13" s="58" t="s">
        <v>122</v>
      </c>
      <c r="E13" s="58">
        <v>2.5013000000000001</v>
      </c>
      <c r="F13" s="58">
        <v>2.29</v>
      </c>
      <c r="G13" s="58">
        <v>2.29</v>
      </c>
      <c r="H13" s="58">
        <v>2.29</v>
      </c>
      <c r="I13" s="63">
        <f t="shared" si="0"/>
        <v>2.29</v>
      </c>
      <c r="J13" s="58">
        <v>9.4799999999999995E-2</v>
      </c>
      <c r="K13" s="58">
        <v>32.799999999999997</v>
      </c>
      <c r="L13" s="58">
        <v>55.25</v>
      </c>
      <c r="M13" s="60">
        <f t="shared" si="2"/>
        <v>60.913349058489572</v>
      </c>
      <c r="N13" s="60">
        <f t="shared" si="1"/>
        <v>102.60556510614479</v>
      </c>
      <c r="O13" s="61" t="s">
        <v>97</v>
      </c>
    </row>
    <row r="14" spans="1:15" ht="84" x14ac:dyDescent="0.3">
      <c r="A14" s="62" t="s">
        <v>64</v>
      </c>
      <c r="B14" s="58" t="s">
        <v>66</v>
      </c>
      <c r="C14" s="58" t="s">
        <v>119</v>
      </c>
      <c r="D14" s="58" t="s">
        <v>123</v>
      </c>
      <c r="E14" s="58">
        <v>2.5055000000000001</v>
      </c>
      <c r="F14" s="58">
        <v>2.25</v>
      </c>
      <c r="G14" s="58">
        <v>2.2400000000000002</v>
      </c>
      <c r="H14" s="58">
        <v>2.2400000000000002</v>
      </c>
      <c r="I14" s="59">
        <f t="shared" si="0"/>
        <v>2.2433333333333336</v>
      </c>
      <c r="J14" s="58">
        <v>9.4799999999999995E-2</v>
      </c>
      <c r="K14" s="58">
        <v>44.25</v>
      </c>
      <c r="L14" s="58">
        <v>59.9</v>
      </c>
      <c r="M14" s="60">
        <f t="shared" si="2"/>
        <v>82.039552983436437</v>
      </c>
      <c r="N14" s="60">
        <f t="shared" si="1"/>
        <v>111.05467172221113</v>
      </c>
      <c r="O14" s="61" t="s">
        <v>68</v>
      </c>
    </row>
    <row r="15" spans="1:15" ht="72" x14ac:dyDescent="0.3">
      <c r="A15" s="57" t="s">
        <v>27</v>
      </c>
      <c r="B15" s="64" t="s">
        <v>32</v>
      </c>
      <c r="C15" s="58" t="s">
        <v>119</v>
      </c>
      <c r="D15" s="64" t="s">
        <v>123</v>
      </c>
      <c r="E15" s="64">
        <v>2.5013000000000001</v>
      </c>
      <c r="F15" s="64">
        <v>2.4900000000000002</v>
      </c>
      <c r="G15" s="64">
        <v>2.4900000000000002</v>
      </c>
      <c r="H15" s="64">
        <v>2.4900000000000002</v>
      </c>
      <c r="I15" s="65">
        <f t="shared" si="0"/>
        <v>2.4900000000000002</v>
      </c>
      <c r="J15" s="64">
        <v>9.4799999999999995E-2</v>
      </c>
      <c r="K15" s="64">
        <v>16.95</v>
      </c>
      <c r="L15" s="64">
        <v>30.55</v>
      </c>
      <c r="M15" s="60">
        <f t="shared" si="2"/>
        <v>31.478087394554827</v>
      </c>
      <c r="N15" s="66">
        <f t="shared" si="1"/>
        <v>56.734841882221239</v>
      </c>
      <c r="O15" s="61" t="s">
        <v>162</v>
      </c>
    </row>
    <row r="16" spans="1:15" ht="72" x14ac:dyDescent="0.3">
      <c r="A16" s="62" t="s">
        <v>65</v>
      </c>
      <c r="B16" s="58" t="s">
        <v>67</v>
      </c>
      <c r="C16" s="58" t="s">
        <v>119</v>
      </c>
      <c r="D16" s="58" t="s">
        <v>123</v>
      </c>
      <c r="E16" s="58">
        <v>2.5066000000000002</v>
      </c>
      <c r="F16" s="58">
        <v>2.33</v>
      </c>
      <c r="G16" s="58">
        <v>2.33</v>
      </c>
      <c r="H16" s="58">
        <v>2.33</v>
      </c>
      <c r="I16" s="63">
        <f t="shared" si="0"/>
        <v>2.33</v>
      </c>
      <c r="J16" s="58">
        <v>9.4799999999999995E-2</v>
      </c>
      <c r="K16" s="58">
        <v>33.799999999999997</v>
      </c>
      <c r="L16" s="58">
        <v>51.8</v>
      </c>
      <c r="M16" s="60">
        <f t="shared" si="2"/>
        <v>62.637740365435235</v>
      </c>
      <c r="N16" s="60">
        <f t="shared" si="1"/>
        <v>95.995116891406667</v>
      </c>
      <c r="O16" s="61" t="s">
        <v>163</v>
      </c>
    </row>
    <row r="17" spans="1:15" ht="36" x14ac:dyDescent="0.3">
      <c r="A17" s="57" t="s">
        <v>8</v>
      </c>
      <c r="B17" s="64" t="s">
        <v>15</v>
      </c>
      <c r="C17" s="58" t="s">
        <v>119</v>
      </c>
      <c r="D17" s="64" t="s">
        <v>124</v>
      </c>
      <c r="E17" s="64">
        <v>2.5</v>
      </c>
      <c r="F17" s="64">
        <v>1.69</v>
      </c>
      <c r="G17" s="64">
        <v>1.68</v>
      </c>
      <c r="H17" s="64">
        <v>1.7</v>
      </c>
      <c r="I17" s="67">
        <f t="shared" si="0"/>
        <v>1.6900000000000002</v>
      </c>
      <c r="J17" s="64">
        <v>0.48899999999999999</v>
      </c>
      <c r="K17" s="64">
        <v>21.55</v>
      </c>
      <c r="L17" s="64">
        <v>24.7</v>
      </c>
      <c r="M17" s="60">
        <f t="shared" si="2"/>
        <v>206.54382000000001</v>
      </c>
      <c r="N17" s="66">
        <f t="shared" si="1"/>
        <v>236.73467999999997</v>
      </c>
      <c r="O17" s="61" t="s">
        <v>164</v>
      </c>
    </row>
    <row r="18" spans="1:15" ht="72" x14ac:dyDescent="0.3">
      <c r="A18" s="62" t="s">
        <v>69</v>
      </c>
      <c r="B18" s="58" t="s">
        <v>71</v>
      </c>
      <c r="C18" s="58" t="s">
        <v>119</v>
      </c>
      <c r="D18" s="58" t="s">
        <v>124</v>
      </c>
      <c r="E18" s="58">
        <v>2.5022000000000002</v>
      </c>
      <c r="F18" s="58">
        <v>1.97</v>
      </c>
      <c r="G18" s="58">
        <v>1.97</v>
      </c>
      <c r="H18" s="58">
        <v>1.97</v>
      </c>
      <c r="I18" s="63">
        <f t="shared" si="0"/>
        <v>1.97</v>
      </c>
      <c r="J18" s="58">
        <v>0.48899999999999999</v>
      </c>
      <c r="K18" s="58">
        <v>16.5</v>
      </c>
      <c r="L18" s="58">
        <v>23.2</v>
      </c>
      <c r="M18" s="60">
        <f t="shared" si="2"/>
        <v>158.00355686995442</v>
      </c>
      <c r="N18" s="60">
        <f t="shared" si="1"/>
        <v>222.16257693229954</v>
      </c>
      <c r="O18" s="61" t="s">
        <v>80</v>
      </c>
    </row>
    <row r="19" spans="1:15" ht="72" x14ac:dyDescent="0.3">
      <c r="A19" s="62" t="s">
        <v>70</v>
      </c>
      <c r="B19" s="58" t="s">
        <v>72</v>
      </c>
      <c r="C19" s="58" t="s">
        <v>119</v>
      </c>
      <c r="D19" s="58" t="s">
        <v>124</v>
      </c>
      <c r="E19" s="58">
        <v>2.5005999999999999</v>
      </c>
      <c r="F19" s="58">
        <v>1.99</v>
      </c>
      <c r="G19" s="58">
        <v>1.99</v>
      </c>
      <c r="H19" s="58">
        <v>1.99</v>
      </c>
      <c r="I19" s="63">
        <f t="shared" si="0"/>
        <v>1.99</v>
      </c>
      <c r="J19" s="58">
        <v>0.48899999999999999</v>
      </c>
      <c r="K19" s="58">
        <v>16.5</v>
      </c>
      <c r="L19" s="58">
        <v>22.9</v>
      </c>
      <c r="M19" s="60">
        <f t="shared" si="2"/>
        <v>158.10465488282813</v>
      </c>
      <c r="N19" s="60">
        <f t="shared" si="1"/>
        <v>219.43009677677355</v>
      </c>
      <c r="O19" s="61" t="s">
        <v>81</v>
      </c>
    </row>
    <row r="20" spans="1:15" ht="60" x14ac:dyDescent="0.3">
      <c r="A20" s="62" t="s">
        <v>73</v>
      </c>
      <c r="B20" s="58" t="s">
        <v>74</v>
      </c>
      <c r="C20" s="58" t="s">
        <v>119</v>
      </c>
      <c r="D20" s="58" t="s">
        <v>124</v>
      </c>
      <c r="E20" s="58">
        <v>2.5019</v>
      </c>
      <c r="F20" s="58">
        <v>2.56</v>
      </c>
      <c r="G20" s="58">
        <v>2.56</v>
      </c>
      <c r="H20" s="58">
        <v>2.56</v>
      </c>
      <c r="I20" s="63">
        <f t="shared" si="0"/>
        <v>2.56</v>
      </c>
      <c r="J20" s="58">
        <v>9.4799999999999995E-2</v>
      </c>
      <c r="K20" s="58">
        <v>14.6</v>
      </c>
      <c r="L20" s="58">
        <v>39.65</v>
      </c>
      <c r="M20" s="60">
        <f t="shared" si="2"/>
        <v>27.107366401534833</v>
      </c>
      <c r="N20" s="60">
        <f t="shared" si="1"/>
        <v>73.616923138414805</v>
      </c>
      <c r="O20" s="61" t="s">
        <v>90</v>
      </c>
    </row>
    <row r="21" spans="1:15" ht="72" x14ac:dyDescent="0.3">
      <c r="A21" s="57" t="s">
        <v>28</v>
      </c>
      <c r="B21" s="64" t="s">
        <v>33</v>
      </c>
      <c r="C21" s="58" t="s">
        <v>119</v>
      </c>
      <c r="D21" s="64" t="s">
        <v>124</v>
      </c>
      <c r="E21" s="64">
        <v>2.5009000000000001</v>
      </c>
      <c r="F21" s="64">
        <v>2.82</v>
      </c>
      <c r="G21" s="64">
        <v>2.82</v>
      </c>
      <c r="H21" s="64">
        <v>2.81</v>
      </c>
      <c r="I21" s="65">
        <f t="shared" si="0"/>
        <v>2.8166666666666664</v>
      </c>
      <c r="J21" s="64">
        <v>9.4799999999999995E-2</v>
      </c>
      <c r="K21" s="64">
        <v>15.75</v>
      </c>
      <c r="L21" s="64">
        <v>34.5</v>
      </c>
      <c r="M21" s="60">
        <f t="shared" si="2"/>
        <v>29.254228477748011</v>
      </c>
      <c r="N21" s="66">
        <f t="shared" si="1"/>
        <v>64.080690951257537</v>
      </c>
      <c r="O21" s="61" t="s">
        <v>34</v>
      </c>
    </row>
    <row r="22" spans="1:15" ht="72" x14ac:dyDescent="0.3">
      <c r="A22" s="62" t="s">
        <v>99</v>
      </c>
      <c r="B22" s="58" t="s">
        <v>101</v>
      </c>
      <c r="C22" s="58" t="s">
        <v>119</v>
      </c>
      <c r="D22" s="58" t="s">
        <v>125</v>
      </c>
      <c r="E22" s="58">
        <v>2.5017999999999998</v>
      </c>
      <c r="F22" s="58">
        <v>1.94</v>
      </c>
      <c r="G22" s="58">
        <v>1.94</v>
      </c>
      <c r="H22" s="58">
        <v>1.94</v>
      </c>
      <c r="I22" s="63">
        <f t="shared" si="0"/>
        <v>1.9400000000000002</v>
      </c>
      <c r="J22" s="58">
        <v>0.48899999999999999</v>
      </c>
      <c r="K22" s="58">
        <v>22</v>
      </c>
      <c r="L22" s="58">
        <v>29.15</v>
      </c>
      <c r="M22" s="60">
        <f t="shared" si="2"/>
        <v>210.70509233351987</v>
      </c>
      <c r="N22" s="60">
        <f t="shared" si="1"/>
        <v>279.18424734191382</v>
      </c>
      <c r="O22" s="61" t="s">
        <v>111</v>
      </c>
    </row>
    <row r="23" spans="1:15" ht="60" x14ac:dyDescent="0.3">
      <c r="A23" s="62" t="s">
        <v>100</v>
      </c>
      <c r="B23" s="58" t="s">
        <v>102</v>
      </c>
      <c r="C23" s="58" t="s">
        <v>119</v>
      </c>
      <c r="D23" s="58" t="s">
        <v>125</v>
      </c>
      <c r="E23" s="58">
        <v>2.5005000000000002</v>
      </c>
      <c r="F23" s="58">
        <v>2.15</v>
      </c>
      <c r="G23" s="58">
        <v>2.15</v>
      </c>
      <c r="H23" s="58">
        <v>2.15</v>
      </c>
      <c r="I23" s="63">
        <f t="shared" si="0"/>
        <v>2.15</v>
      </c>
      <c r="J23" s="58">
        <v>9.4799999999999995E-2</v>
      </c>
      <c r="K23" s="58">
        <v>72.5</v>
      </c>
      <c r="L23" s="58">
        <v>100</v>
      </c>
      <c r="M23" s="60">
        <f t="shared" si="2"/>
        <v>134.68386322735452</v>
      </c>
      <c r="N23" s="60">
        <f t="shared" si="1"/>
        <v>185.77084583083382</v>
      </c>
      <c r="O23" s="61" t="s">
        <v>112</v>
      </c>
    </row>
    <row r="24" spans="1:15" ht="84" x14ac:dyDescent="0.3">
      <c r="A24" s="62" t="s">
        <v>103</v>
      </c>
      <c r="B24" s="58" t="s">
        <v>105</v>
      </c>
      <c r="C24" s="58" t="s">
        <v>119</v>
      </c>
      <c r="D24" s="58" t="s">
        <v>125</v>
      </c>
      <c r="E24" s="58">
        <v>2.5007999999999999</v>
      </c>
      <c r="F24" s="58">
        <v>2.0499999999999998</v>
      </c>
      <c r="G24" s="58">
        <v>2.0499999999999998</v>
      </c>
      <c r="H24" s="58">
        <v>2.0499999999999998</v>
      </c>
      <c r="I24" s="63">
        <f t="shared" si="0"/>
        <v>2.0499999999999998</v>
      </c>
      <c r="J24" s="58">
        <v>9.4799999999999995E-2</v>
      </c>
      <c r="K24" s="58">
        <v>94</v>
      </c>
      <c r="L24" s="58">
        <v>131.05000000000001</v>
      </c>
      <c r="M24" s="60">
        <f t="shared" si="2"/>
        <v>174.60364683301344</v>
      </c>
      <c r="N24" s="60">
        <f t="shared" si="1"/>
        <v>243.42348848368525</v>
      </c>
      <c r="O24" s="61" t="s">
        <v>113</v>
      </c>
    </row>
    <row r="25" spans="1:15" ht="84" x14ac:dyDescent="0.3">
      <c r="A25" s="62" t="s">
        <v>104</v>
      </c>
      <c r="B25" s="58" t="s">
        <v>106</v>
      </c>
      <c r="C25" s="58" t="s">
        <v>119</v>
      </c>
      <c r="D25" s="58" t="s">
        <v>125</v>
      </c>
      <c r="E25" s="58">
        <v>2.5005999999999999</v>
      </c>
      <c r="F25" s="58">
        <v>2.13</v>
      </c>
      <c r="G25" s="58">
        <v>2.13</v>
      </c>
      <c r="H25" s="58">
        <v>2.13</v>
      </c>
      <c r="I25" s="63">
        <f t="shared" si="0"/>
        <v>2.13</v>
      </c>
      <c r="J25" s="58">
        <v>9.4799999999999995E-2</v>
      </c>
      <c r="K25" s="58">
        <v>60.05</v>
      </c>
      <c r="L25" s="58">
        <v>88.4</v>
      </c>
      <c r="M25" s="60">
        <f t="shared" si="2"/>
        <v>111.55093177637367</v>
      </c>
      <c r="N25" s="60">
        <f t="shared" si="1"/>
        <v>164.21486043349597</v>
      </c>
      <c r="O25" s="61" t="s">
        <v>165</v>
      </c>
    </row>
    <row r="26" spans="1:15" ht="60" x14ac:dyDescent="0.3">
      <c r="A26" s="62" t="s">
        <v>59</v>
      </c>
      <c r="B26" s="58" t="s">
        <v>108</v>
      </c>
      <c r="C26" s="58" t="s">
        <v>119</v>
      </c>
      <c r="D26" s="58" t="s">
        <v>126</v>
      </c>
      <c r="E26" s="58">
        <v>2.5017999999999998</v>
      </c>
      <c r="F26" s="58">
        <v>5.08</v>
      </c>
      <c r="G26" s="58">
        <v>5.08</v>
      </c>
      <c r="H26" s="58">
        <v>5.08</v>
      </c>
      <c r="I26" s="63">
        <f t="shared" si="0"/>
        <v>5.08</v>
      </c>
      <c r="J26" s="58">
        <v>9.4799999999999995E-2</v>
      </c>
      <c r="K26" s="58">
        <v>0</v>
      </c>
      <c r="L26" s="58">
        <v>1.5</v>
      </c>
      <c r="M26" s="60">
        <f t="shared" si="2"/>
        <v>0</v>
      </c>
      <c r="N26" s="68">
        <f t="shared" si="1"/>
        <v>2.7851147174034696</v>
      </c>
      <c r="O26" s="61" t="s">
        <v>114</v>
      </c>
    </row>
    <row r="27" spans="1:15" ht="48" x14ac:dyDescent="0.3">
      <c r="A27" s="57" t="s">
        <v>26</v>
      </c>
      <c r="B27" s="64" t="s">
        <v>31</v>
      </c>
      <c r="C27" s="58" t="s">
        <v>119</v>
      </c>
      <c r="D27" s="64" t="s">
        <v>126</v>
      </c>
      <c r="E27" s="64">
        <v>2.5001000000000002</v>
      </c>
      <c r="F27" s="64">
        <v>7.77</v>
      </c>
      <c r="G27" s="64">
        <v>7.78</v>
      </c>
      <c r="H27" s="64">
        <v>7.79</v>
      </c>
      <c r="I27" s="65">
        <f t="shared" si="0"/>
        <v>7.78</v>
      </c>
      <c r="J27" s="64">
        <v>9.4799999999999995E-2</v>
      </c>
      <c r="K27" s="64">
        <v>0</v>
      </c>
      <c r="L27" s="64">
        <v>0</v>
      </c>
      <c r="M27" s="60">
        <f t="shared" si="2"/>
        <v>0</v>
      </c>
      <c r="N27" s="64">
        <f t="shared" si="1"/>
        <v>0</v>
      </c>
      <c r="O27" s="61" t="s">
        <v>35</v>
      </c>
    </row>
    <row r="28" spans="1:15" ht="60" x14ac:dyDescent="0.3">
      <c r="A28" s="62" t="s">
        <v>107</v>
      </c>
      <c r="B28" s="58" t="s">
        <v>109</v>
      </c>
      <c r="C28" s="58" t="s">
        <v>119</v>
      </c>
      <c r="D28" s="58" t="s">
        <v>126</v>
      </c>
      <c r="E28" s="58">
        <v>2.5015999999999998</v>
      </c>
      <c r="F28" s="58">
        <v>7</v>
      </c>
      <c r="G28" s="58">
        <v>7</v>
      </c>
      <c r="H28" s="58">
        <v>7</v>
      </c>
      <c r="I28" s="63">
        <f t="shared" si="0"/>
        <v>7</v>
      </c>
      <c r="J28" s="58">
        <v>9.4799999999999995E-2</v>
      </c>
      <c r="K28" s="58">
        <v>0</v>
      </c>
      <c r="L28" s="58">
        <v>0</v>
      </c>
      <c r="M28" s="60">
        <f t="shared" si="2"/>
        <v>0</v>
      </c>
      <c r="N28" s="58">
        <f t="shared" si="1"/>
        <v>0</v>
      </c>
      <c r="O28" s="61" t="s">
        <v>160</v>
      </c>
    </row>
    <row r="29" spans="1:15" ht="84" x14ac:dyDescent="0.3">
      <c r="A29" s="62" t="s">
        <v>116</v>
      </c>
      <c r="B29" s="58" t="s">
        <v>137</v>
      </c>
      <c r="C29" s="58" t="s">
        <v>119</v>
      </c>
      <c r="D29" s="58" t="s">
        <v>126</v>
      </c>
      <c r="E29" s="58">
        <v>2.5028999999999999</v>
      </c>
      <c r="F29" s="58">
        <v>7.9</v>
      </c>
      <c r="G29" s="58">
        <v>7.9</v>
      </c>
      <c r="H29" s="58">
        <v>7.9</v>
      </c>
      <c r="I29" s="63">
        <f t="shared" si="0"/>
        <v>7.9000000000000012</v>
      </c>
      <c r="J29" s="58">
        <v>9.4799999999999995E-2</v>
      </c>
      <c r="K29" s="58">
        <v>0</v>
      </c>
      <c r="L29" s="58">
        <v>0</v>
      </c>
      <c r="M29" s="60">
        <f t="shared" si="2"/>
        <v>0</v>
      </c>
      <c r="N29" s="60">
        <v>0</v>
      </c>
      <c r="O29" s="61" t="s">
        <v>140</v>
      </c>
    </row>
    <row r="30" spans="1:15" ht="36" x14ac:dyDescent="0.3">
      <c r="A30" s="57" t="s">
        <v>21</v>
      </c>
      <c r="B30" s="64" t="s">
        <v>41</v>
      </c>
      <c r="C30" s="58" t="s">
        <v>120</v>
      </c>
      <c r="D30" s="64" t="s">
        <v>152</v>
      </c>
      <c r="E30" s="64">
        <v>2.5013999999999998</v>
      </c>
      <c r="F30" s="64">
        <v>2.83</v>
      </c>
      <c r="G30" s="64">
        <v>2.83</v>
      </c>
      <c r="H30" s="64">
        <v>2.83</v>
      </c>
      <c r="I30" s="67">
        <f t="shared" ref="I30:I31" si="3">AVERAGE(F30:H30)</f>
        <v>2.83</v>
      </c>
      <c r="J30" s="64">
        <v>9.4799999999999995E-2</v>
      </c>
      <c r="K30" s="64">
        <v>4.45</v>
      </c>
      <c r="L30" s="64">
        <v>10.55</v>
      </c>
      <c r="M30" s="60">
        <f t="shared" si="2"/>
        <v>8.2638282561765415</v>
      </c>
      <c r="N30" s="66">
        <f t="shared" ref="N30:N31" si="4">(49*L30*J30)/E30</f>
        <v>19.591772607339891</v>
      </c>
      <c r="O30" s="61" t="s">
        <v>29</v>
      </c>
    </row>
    <row r="31" spans="1:15" ht="48" x14ac:dyDescent="0.3">
      <c r="A31" s="57" t="s">
        <v>23</v>
      </c>
      <c r="B31" s="64" t="s">
        <v>30</v>
      </c>
      <c r="C31" s="58" t="s">
        <v>120</v>
      </c>
      <c r="D31" s="64" t="s">
        <v>152</v>
      </c>
      <c r="E31" s="64">
        <v>2.5034999999999998</v>
      </c>
      <c r="F31" s="64">
        <v>2.31</v>
      </c>
      <c r="G31" s="64">
        <v>2.33</v>
      </c>
      <c r="H31" s="64">
        <v>2.31</v>
      </c>
      <c r="I31" s="65">
        <f t="shared" si="3"/>
        <v>2.3166666666666669</v>
      </c>
      <c r="J31" s="64">
        <v>9.4799999999999995E-2</v>
      </c>
      <c r="K31" s="64">
        <v>25.6</v>
      </c>
      <c r="L31" s="64">
        <v>38.700000000000003</v>
      </c>
      <c r="M31" s="60">
        <f t="shared" si="2"/>
        <v>47.500347513481131</v>
      </c>
      <c r="N31" s="66">
        <f t="shared" si="4"/>
        <v>71.807165967645304</v>
      </c>
      <c r="O31" s="61" t="s">
        <v>36</v>
      </c>
    </row>
    <row r="32" spans="1:15" ht="108" x14ac:dyDescent="0.3">
      <c r="A32" s="62" t="s">
        <v>38</v>
      </c>
      <c r="B32" s="58" t="s">
        <v>40</v>
      </c>
      <c r="C32" s="58" t="s">
        <v>120</v>
      </c>
      <c r="D32" s="64" t="s">
        <v>152</v>
      </c>
      <c r="E32" s="58">
        <v>2.5013999999999998</v>
      </c>
      <c r="F32" s="58">
        <v>2.56</v>
      </c>
      <c r="G32" s="58">
        <v>2.57</v>
      </c>
      <c r="H32" s="58">
        <v>2.58</v>
      </c>
      <c r="I32" s="63">
        <f t="shared" ref="I32:I40" si="5">AVERAGE(F32:H32)</f>
        <v>2.57</v>
      </c>
      <c r="J32" s="58">
        <v>9.4799999999999995E-2</v>
      </c>
      <c r="K32" s="58">
        <v>0</v>
      </c>
      <c r="L32" s="58">
        <v>22.1</v>
      </c>
      <c r="M32" s="60">
        <f t="shared" si="2"/>
        <v>0</v>
      </c>
      <c r="N32" s="60">
        <f t="shared" ref="N32:N40" si="6">(49*L32*J32)/E32</f>
        <v>41.040585272247547</v>
      </c>
      <c r="O32" s="61" t="s">
        <v>195</v>
      </c>
    </row>
    <row r="33" spans="1:15" ht="72" x14ac:dyDescent="0.3">
      <c r="A33" s="62" t="s">
        <v>49</v>
      </c>
      <c r="B33" s="58" t="s">
        <v>51</v>
      </c>
      <c r="C33" s="58" t="s">
        <v>120</v>
      </c>
      <c r="D33" s="64" t="s">
        <v>152</v>
      </c>
      <c r="E33" s="58">
        <v>2.504</v>
      </c>
      <c r="F33" s="58">
        <v>3.02</v>
      </c>
      <c r="G33" s="58">
        <v>3.02</v>
      </c>
      <c r="H33" s="58">
        <v>3.02</v>
      </c>
      <c r="I33" s="63">
        <f t="shared" si="5"/>
        <v>3.02</v>
      </c>
      <c r="J33" s="58">
        <v>9.4799999999999995E-2</v>
      </c>
      <c r="K33" s="58">
        <v>4.6500000000000004</v>
      </c>
      <c r="L33" s="58">
        <v>125.85</v>
      </c>
      <c r="M33" s="60">
        <f t="shared" si="2"/>
        <v>8.626269968051119</v>
      </c>
      <c r="N33" s="60">
        <f t="shared" si="6"/>
        <v>233.46582268370605</v>
      </c>
      <c r="O33" s="61" t="s">
        <v>133</v>
      </c>
    </row>
    <row r="34" spans="1:15" ht="96" x14ac:dyDescent="0.3">
      <c r="A34" s="62" t="s">
        <v>136</v>
      </c>
      <c r="B34" s="58" t="s">
        <v>144</v>
      </c>
      <c r="C34" s="58" t="s">
        <v>120</v>
      </c>
      <c r="D34" s="64" t="s">
        <v>152</v>
      </c>
      <c r="E34" s="58">
        <v>2.5024999999999999</v>
      </c>
      <c r="F34" s="58">
        <v>4.5999999999999996</v>
      </c>
      <c r="G34" s="58">
        <v>4.5999999999999996</v>
      </c>
      <c r="H34" s="58">
        <v>4.5999999999999996</v>
      </c>
      <c r="I34" s="63">
        <f t="shared" si="5"/>
        <v>4.5999999999999996</v>
      </c>
      <c r="J34" s="58">
        <v>9.4799999999999995E-2</v>
      </c>
      <c r="K34" s="58">
        <v>0</v>
      </c>
      <c r="L34" s="58">
        <v>2.25</v>
      </c>
      <c r="M34" s="58">
        <f t="shared" si="2"/>
        <v>0</v>
      </c>
      <c r="N34" s="60">
        <f t="shared" si="6"/>
        <v>4.1765034965034964</v>
      </c>
      <c r="O34" s="61" t="s">
        <v>158</v>
      </c>
    </row>
    <row r="35" spans="1:15" ht="84" x14ac:dyDescent="0.3">
      <c r="A35" s="62" t="s">
        <v>138</v>
      </c>
      <c r="B35" s="58" t="s">
        <v>154</v>
      </c>
      <c r="C35" s="58" t="s">
        <v>120</v>
      </c>
      <c r="D35" s="64" t="s">
        <v>152</v>
      </c>
      <c r="E35" s="58">
        <v>2.5024999999999999</v>
      </c>
      <c r="F35" s="58">
        <v>2.04</v>
      </c>
      <c r="G35" s="58">
        <v>2.0499999999999998</v>
      </c>
      <c r="H35" s="58">
        <v>2.0499999999999998</v>
      </c>
      <c r="I35" s="59">
        <f t="shared" si="5"/>
        <v>2.0466666666666664</v>
      </c>
      <c r="J35" s="58">
        <v>0.48899999999999999</v>
      </c>
      <c r="K35" s="58">
        <v>10.85</v>
      </c>
      <c r="L35" s="58">
        <v>14.1</v>
      </c>
      <c r="M35" s="60">
        <f t="shared" si="2"/>
        <v>103.88685314685313</v>
      </c>
      <c r="N35" s="60">
        <f t="shared" si="6"/>
        <v>135.00503496503498</v>
      </c>
      <c r="O35" s="61" t="s">
        <v>151</v>
      </c>
    </row>
    <row r="36" spans="1:15" ht="72" x14ac:dyDescent="0.3">
      <c r="A36" s="62" t="s">
        <v>139</v>
      </c>
      <c r="B36" s="58" t="s">
        <v>153</v>
      </c>
      <c r="C36" s="58" t="s">
        <v>120</v>
      </c>
      <c r="D36" s="64" t="s">
        <v>152</v>
      </c>
      <c r="E36" s="58">
        <v>2.5038</v>
      </c>
      <c r="F36" s="58">
        <v>1.94</v>
      </c>
      <c r="G36" s="58">
        <v>1.94</v>
      </c>
      <c r="H36" s="58">
        <v>1.93</v>
      </c>
      <c r="I36" s="59">
        <f t="shared" si="5"/>
        <v>1.9366666666666665</v>
      </c>
      <c r="J36" s="58">
        <v>0.48899999999999999</v>
      </c>
      <c r="K36" s="58">
        <v>20.95</v>
      </c>
      <c r="L36" s="58">
        <v>22.85</v>
      </c>
      <c r="M36" s="60">
        <f t="shared" si="2"/>
        <v>200.48843757488615</v>
      </c>
      <c r="N36" s="60">
        <f t="shared" si="6"/>
        <v>218.6711598370477</v>
      </c>
      <c r="O36" s="61" t="s">
        <v>150</v>
      </c>
    </row>
    <row r="37" spans="1:15" ht="72" x14ac:dyDescent="0.3">
      <c r="A37" s="62" t="s">
        <v>141</v>
      </c>
      <c r="B37" s="58" t="s">
        <v>143</v>
      </c>
      <c r="C37" s="58" t="s">
        <v>120</v>
      </c>
      <c r="D37" s="64" t="s">
        <v>152</v>
      </c>
      <c r="E37" s="58">
        <v>2.5007999999999999</v>
      </c>
      <c r="F37" s="58">
        <v>1.88</v>
      </c>
      <c r="G37" s="58">
        <v>1.88</v>
      </c>
      <c r="H37" s="58">
        <v>1.88</v>
      </c>
      <c r="I37" s="63">
        <f t="shared" si="5"/>
        <v>1.88</v>
      </c>
      <c r="J37" s="58">
        <v>0.48899999999999999</v>
      </c>
      <c r="K37" s="58">
        <v>19</v>
      </c>
      <c r="L37" s="58">
        <v>25</v>
      </c>
      <c r="M37" s="60">
        <f t="shared" si="2"/>
        <v>182.04534548944338</v>
      </c>
      <c r="N37" s="60">
        <f t="shared" si="6"/>
        <v>239.53334932821497</v>
      </c>
      <c r="O37" s="61" t="s">
        <v>156</v>
      </c>
    </row>
    <row r="38" spans="1:15" ht="72" x14ac:dyDescent="0.3">
      <c r="A38" s="62" t="s">
        <v>142</v>
      </c>
      <c r="B38" s="58" t="s">
        <v>145</v>
      </c>
      <c r="C38" s="58" t="s">
        <v>120</v>
      </c>
      <c r="D38" s="64" t="s">
        <v>152</v>
      </c>
      <c r="E38" s="58">
        <v>2.5002</v>
      </c>
      <c r="F38" s="58">
        <v>2.02</v>
      </c>
      <c r="G38" s="58">
        <v>2.02</v>
      </c>
      <c r="H38" s="58">
        <v>2.02</v>
      </c>
      <c r="I38" s="63">
        <f t="shared" si="5"/>
        <v>2.02</v>
      </c>
      <c r="J38" s="58">
        <v>0.48899999999999999</v>
      </c>
      <c r="K38" s="58">
        <v>10.95</v>
      </c>
      <c r="L38" s="58">
        <v>21.2</v>
      </c>
      <c r="M38" s="60">
        <f t="shared" si="2"/>
        <v>104.94078473722101</v>
      </c>
      <c r="N38" s="60">
        <f t="shared" si="6"/>
        <v>203.17302615790734</v>
      </c>
      <c r="O38" s="61" t="s">
        <v>155</v>
      </c>
    </row>
    <row r="39" spans="1:15" ht="60" x14ac:dyDescent="0.3">
      <c r="A39" s="62" t="s">
        <v>147</v>
      </c>
      <c r="B39" s="58" t="s">
        <v>148</v>
      </c>
      <c r="C39" s="58" t="s">
        <v>120</v>
      </c>
      <c r="D39" s="58" t="s">
        <v>152</v>
      </c>
      <c r="E39" s="58">
        <v>2.5019999999999998</v>
      </c>
      <c r="F39" s="58">
        <v>8.02</v>
      </c>
      <c r="G39" s="58">
        <v>8.0399999999999991</v>
      </c>
      <c r="H39" s="58">
        <v>8.0500000000000007</v>
      </c>
      <c r="I39" s="59">
        <f t="shared" si="5"/>
        <v>8.0366666666666671</v>
      </c>
      <c r="J39" s="58">
        <v>0</v>
      </c>
      <c r="K39" s="58">
        <v>0</v>
      </c>
      <c r="L39" s="58">
        <v>0</v>
      </c>
      <c r="M39" s="58">
        <f t="shared" si="2"/>
        <v>0</v>
      </c>
      <c r="N39" s="58">
        <f t="shared" si="6"/>
        <v>0</v>
      </c>
      <c r="O39" s="61" t="s">
        <v>157</v>
      </c>
    </row>
    <row r="40" spans="1:15" ht="72" x14ac:dyDescent="0.3">
      <c r="A40" s="62" t="s">
        <v>146</v>
      </c>
      <c r="B40" s="58" t="s">
        <v>149</v>
      </c>
      <c r="C40" s="58" t="s">
        <v>120</v>
      </c>
      <c r="D40" s="58" t="s">
        <v>152</v>
      </c>
      <c r="E40" s="58">
        <v>2.5026000000000002</v>
      </c>
      <c r="F40" s="58">
        <v>3.01</v>
      </c>
      <c r="G40" s="58">
        <v>3.01</v>
      </c>
      <c r="H40" s="58">
        <v>3.01</v>
      </c>
      <c r="I40" s="63">
        <f t="shared" si="5"/>
        <v>3.01</v>
      </c>
      <c r="J40" s="58">
        <v>9.4799999999999995E-2</v>
      </c>
      <c r="K40" s="58">
        <v>4.5</v>
      </c>
      <c r="L40" s="58">
        <v>26</v>
      </c>
      <c r="M40" s="60">
        <f t="shared" si="2"/>
        <v>8.3526732198513525</v>
      </c>
      <c r="N40" s="60">
        <f t="shared" si="6"/>
        <v>48.259889714696712</v>
      </c>
      <c r="O40" s="61" t="s">
        <v>159</v>
      </c>
    </row>
    <row r="41" spans="1:15" x14ac:dyDescent="0.3">
      <c r="A41" s="3"/>
      <c r="B41" s="2"/>
      <c r="C41" s="2"/>
      <c r="D41" s="2"/>
      <c r="E41" s="2"/>
      <c r="F41" s="2"/>
      <c r="G41" s="2"/>
      <c r="H41" s="2"/>
      <c r="I41" s="27"/>
      <c r="J41" s="2"/>
      <c r="K41" s="2"/>
      <c r="L41" s="2"/>
      <c r="M41" s="2"/>
      <c r="N41" s="2"/>
      <c r="O41" s="4"/>
    </row>
    <row r="42" spans="1:15" x14ac:dyDescent="0.3">
      <c r="A42" s="3"/>
      <c r="B42" s="2"/>
      <c r="C42" s="2"/>
      <c r="D42" s="2"/>
      <c r="E42" s="2"/>
      <c r="F42" s="2"/>
      <c r="G42" s="2"/>
      <c r="H42" s="2"/>
      <c r="I42" s="27"/>
      <c r="J42" s="2"/>
      <c r="K42" s="2"/>
      <c r="L42" s="2"/>
      <c r="M42" s="2"/>
      <c r="N42" s="2"/>
      <c r="O42" s="4"/>
    </row>
    <row r="74" spans="2:4" x14ac:dyDescent="0.3">
      <c r="B74" s="22"/>
      <c r="C74" s="22"/>
      <c r="D74" s="22"/>
    </row>
  </sheetData>
  <mergeCells count="2">
    <mergeCell ref="F2:H2"/>
    <mergeCell ref="A1:N1"/>
  </mergeCells>
  <phoneticPr fontId="3" type="noConversion"/>
  <pageMargins left="0.7" right="0.7" top="0.75" bottom="0.75" header="0.3" footer="0.3"/>
  <pageSetup paperSize="9" orientation="portrait" r:id="rId1"/>
  <ignoredErrors>
    <ignoredError sqref="I3:I4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4615-BA48-4A01-9B82-A98890F63C3F}">
  <dimension ref="A1:AS16"/>
  <sheetViews>
    <sheetView zoomScale="91" workbookViewId="0">
      <pane xSplit="1" ySplit="4" topLeftCell="B5" activePane="bottomRight" state="frozen"/>
      <selection pane="topRight" activeCell="B1" sqref="B1"/>
      <selection pane="bottomLeft" activeCell="A5" sqref="A5"/>
      <selection pane="bottomRight" activeCell="B10" sqref="B10:E16"/>
    </sheetView>
  </sheetViews>
  <sheetFormatPr defaultRowHeight="14.4" x14ac:dyDescent="0.3"/>
  <cols>
    <col min="1" max="1" width="11.5546875" customWidth="1"/>
    <col min="7" max="8" width="12.5546875" bestFit="1" customWidth="1"/>
    <col min="9" max="9" width="41.109375" customWidth="1"/>
    <col min="10" max="11" width="12.5546875" bestFit="1" customWidth="1"/>
    <col min="12" max="14" width="9" bestFit="1" customWidth="1"/>
    <col min="15" max="15" width="12.5546875" bestFit="1" customWidth="1"/>
    <col min="16" max="16" width="25.5546875" customWidth="1"/>
    <col min="22" max="22" width="34" customWidth="1"/>
    <col min="23" max="23" width="35.21875" customWidth="1"/>
    <col min="30" max="30" width="37.44140625" customWidth="1"/>
    <col min="37" max="37" width="40" customWidth="1"/>
    <col min="44" max="44" width="46.44140625" customWidth="1"/>
  </cols>
  <sheetData>
    <row r="1" spans="1:45" ht="14.4" customHeight="1" x14ac:dyDescent="0.35">
      <c r="G1" s="49"/>
      <c r="H1" s="49"/>
      <c r="I1" s="49"/>
      <c r="J1" s="49"/>
      <c r="K1" s="49"/>
    </row>
    <row r="2" spans="1:45" ht="15" thickBot="1" x14ac:dyDescent="0.35"/>
    <row r="3" spans="1:45" ht="15" thickBot="1" x14ac:dyDescent="0.35">
      <c r="A3" s="76" t="s">
        <v>166</v>
      </c>
      <c r="B3" s="78" t="s">
        <v>167</v>
      </c>
      <c r="C3" s="80" t="s">
        <v>176</v>
      </c>
      <c r="D3" s="81"/>
      <c r="E3" s="81"/>
      <c r="F3" s="81"/>
      <c r="G3" s="81"/>
      <c r="H3" s="81"/>
      <c r="I3" s="82"/>
      <c r="J3" s="74" t="s">
        <v>177</v>
      </c>
      <c r="K3" s="74"/>
      <c r="L3" s="74"/>
      <c r="M3" s="74"/>
      <c r="N3" s="74"/>
      <c r="O3" s="74"/>
      <c r="P3" s="74"/>
      <c r="Q3" s="73" t="s">
        <v>169</v>
      </c>
      <c r="R3" s="74"/>
      <c r="S3" s="74"/>
      <c r="T3" s="74"/>
      <c r="U3" s="74"/>
      <c r="V3" s="74"/>
      <c r="W3" s="75"/>
      <c r="X3" s="73" t="s">
        <v>187</v>
      </c>
      <c r="Y3" s="74"/>
      <c r="Z3" s="74"/>
      <c r="AA3" s="74"/>
      <c r="AB3" s="74"/>
      <c r="AC3" s="74"/>
      <c r="AD3" s="75"/>
      <c r="AE3" s="73" t="s">
        <v>189</v>
      </c>
      <c r="AF3" s="74"/>
      <c r="AG3" s="74"/>
      <c r="AH3" s="74"/>
      <c r="AI3" s="74"/>
      <c r="AJ3" s="74"/>
      <c r="AK3" s="75"/>
      <c r="AL3" s="73" t="s">
        <v>192</v>
      </c>
      <c r="AM3" s="74"/>
      <c r="AN3" s="74"/>
      <c r="AO3" s="74"/>
      <c r="AP3" s="74"/>
      <c r="AQ3" s="74"/>
      <c r="AR3" s="75"/>
    </row>
    <row r="4" spans="1:45" ht="43.8" thickBot="1" x14ac:dyDescent="0.35">
      <c r="A4" s="77"/>
      <c r="B4" s="79"/>
      <c r="C4" s="45" t="s">
        <v>170</v>
      </c>
      <c r="D4" s="29" t="s">
        <v>171</v>
      </c>
      <c r="E4" s="29" t="s">
        <v>172</v>
      </c>
      <c r="F4" s="29" t="s">
        <v>173</v>
      </c>
      <c r="G4" s="29" t="s">
        <v>174</v>
      </c>
      <c r="H4" s="30" t="s">
        <v>175</v>
      </c>
      <c r="I4" s="38" t="s">
        <v>168</v>
      </c>
      <c r="J4" s="45" t="s">
        <v>170</v>
      </c>
      <c r="K4" s="29" t="s">
        <v>171</v>
      </c>
      <c r="L4" s="29" t="s">
        <v>172</v>
      </c>
      <c r="M4" s="29" t="s">
        <v>173</v>
      </c>
      <c r="N4" s="29" t="s">
        <v>174</v>
      </c>
      <c r="O4" s="30" t="s">
        <v>175</v>
      </c>
      <c r="P4" s="29" t="s">
        <v>168</v>
      </c>
      <c r="Q4" s="45" t="s">
        <v>170</v>
      </c>
      <c r="R4" s="36" t="s">
        <v>171</v>
      </c>
      <c r="S4" s="29" t="s">
        <v>172</v>
      </c>
      <c r="T4" s="29" t="s">
        <v>173</v>
      </c>
      <c r="U4" s="29" t="s">
        <v>174</v>
      </c>
      <c r="V4" s="30" t="s">
        <v>175</v>
      </c>
      <c r="W4" s="31" t="s">
        <v>168</v>
      </c>
      <c r="X4" s="45" t="s">
        <v>170</v>
      </c>
      <c r="Y4" s="36" t="s">
        <v>171</v>
      </c>
      <c r="Z4" s="29" t="s">
        <v>172</v>
      </c>
      <c r="AA4" s="29" t="s">
        <v>173</v>
      </c>
      <c r="AB4" s="29" t="s">
        <v>174</v>
      </c>
      <c r="AC4" s="30" t="s">
        <v>175</v>
      </c>
      <c r="AD4" s="31" t="s">
        <v>168</v>
      </c>
      <c r="AE4" s="45" t="s">
        <v>170</v>
      </c>
      <c r="AF4" s="36" t="s">
        <v>171</v>
      </c>
      <c r="AG4" s="29" t="s">
        <v>172</v>
      </c>
      <c r="AH4" s="29" t="s">
        <v>173</v>
      </c>
      <c r="AI4" s="29" t="s">
        <v>174</v>
      </c>
      <c r="AJ4" s="30" t="s">
        <v>175</v>
      </c>
      <c r="AK4" s="31" t="s">
        <v>168</v>
      </c>
      <c r="AL4" s="45" t="s">
        <v>170</v>
      </c>
      <c r="AM4" s="36" t="s">
        <v>171</v>
      </c>
      <c r="AN4" s="29" t="s">
        <v>172</v>
      </c>
      <c r="AO4" s="29" t="s">
        <v>173</v>
      </c>
      <c r="AP4" s="29" t="s">
        <v>174</v>
      </c>
      <c r="AQ4" s="30" t="s">
        <v>175</v>
      </c>
      <c r="AR4" s="31" t="s">
        <v>168</v>
      </c>
      <c r="AS4" s="50" t="s">
        <v>194</v>
      </c>
    </row>
    <row r="5" spans="1:45" ht="72" x14ac:dyDescent="0.3">
      <c r="A5" s="37" t="s">
        <v>83</v>
      </c>
      <c r="B5" s="44">
        <v>2.5011000000000001</v>
      </c>
      <c r="C5" s="46">
        <v>7.52</v>
      </c>
      <c r="D5" s="28" t="s">
        <v>183</v>
      </c>
      <c r="E5" s="28">
        <v>0</v>
      </c>
      <c r="F5" s="28">
        <v>0</v>
      </c>
      <c r="G5" s="28">
        <v>0</v>
      </c>
      <c r="H5" s="28">
        <v>0</v>
      </c>
      <c r="I5" s="33" t="s">
        <v>184</v>
      </c>
      <c r="J5" s="46"/>
      <c r="K5" s="41" t="s">
        <v>183</v>
      </c>
      <c r="L5" s="41" t="s">
        <v>183</v>
      </c>
      <c r="M5" s="41" t="s">
        <v>183</v>
      </c>
      <c r="N5" s="41" t="s">
        <v>183</v>
      </c>
      <c r="O5" s="41" t="s">
        <v>183</v>
      </c>
      <c r="P5" s="41" t="s">
        <v>183</v>
      </c>
      <c r="Q5" s="46"/>
      <c r="R5" s="41" t="s">
        <v>183</v>
      </c>
      <c r="S5" s="41" t="s">
        <v>183</v>
      </c>
      <c r="T5" s="41" t="s">
        <v>183</v>
      </c>
      <c r="U5" s="41" t="s">
        <v>183</v>
      </c>
      <c r="V5" s="41" t="s">
        <v>183</v>
      </c>
      <c r="W5" s="41" t="s">
        <v>183</v>
      </c>
      <c r="X5" s="46"/>
      <c r="Y5" s="41" t="s">
        <v>183</v>
      </c>
      <c r="Z5" s="41" t="s">
        <v>183</v>
      </c>
      <c r="AA5" s="41" t="s">
        <v>183</v>
      </c>
      <c r="AB5" s="41" t="s">
        <v>183</v>
      </c>
      <c r="AC5" s="41" t="s">
        <v>183</v>
      </c>
      <c r="AD5" s="41" t="s">
        <v>183</v>
      </c>
      <c r="AE5" s="46"/>
      <c r="AF5" s="41" t="s">
        <v>183</v>
      </c>
      <c r="AG5" s="41" t="s">
        <v>183</v>
      </c>
      <c r="AH5" s="41" t="s">
        <v>183</v>
      </c>
      <c r="AI5" s="41" t="s">
        <v>183</v>
      </c>
      <c r="AJ5" s="41" t="s">
        <v>183</v>
      </c>
      <c r="AK5" s="41" t="s">
        <v>183</v>
      </c>
      <c r="AL5" s="46"/>
      <c r="AM5" s="41" t="s">
        <v>183</v>
      </c>
      <c r="AN5" s="41" t="s">
        <v>183</v>
      </c>
      <c r="AO5" s="41" t="s">
        <v>183</v>
      </c>
      <c r="AP5" s="41" t="s">
        <v>183</v>
      </c>
      <c r="AQ5" s="41" t="s">
        <v>183</v>
      </c>
      <c r="AR5" s="41" t="s">
        <v>183</v>
      </c>
      <c r="AS5">
        <f>H5</f>
        <v>0</v>
      </c>
    </row>
    <row r="6" spans="1:45" ht="129.6" x14ac:dyDescent="0.3">
      <c r="A6" s="14" t="s">
        <v>99</v>
      </c>
      <c r="B6" s="39">
        <v>2.5032000000000001</v>
      </c>
      <c r="C6" s="47">
        <v>1.68</v>
      </c>
      <c r="D6" s="13">
        <v>0.49199999999999999</v>
      </c>
      <c r="E6" s="13">
        <v>18.100000000000001</v>
      </c>
      <c r="F6" s="13">
        <v>25.5</v>
      </c>
      <c r="G6" s="16">
        <f>(49*D6*E6)/B6</f>
        <v>174.31879194630875</v>
      </c>
      <c r="H6" s="16">
        <f>(49*D6*F6)/$B$6</f>
        <v>245.58724832214764</v>
      </c>
      <c r="I6" s="15" t="s">
        <v>178</v>
      </c>
      <c r="J6" s="47">
        <v>1.67</v>
      </c>
      <c r="K6" s="13">
        <v>0.49199999999999999</v>
      </c>
      <c r="L6" s="13">
        <v>28.45</v>
      </c>
      <c r="M6" s="13">
        <v>31.05</v>
      </c>
      <c r="N6" s="16">
        <f>(49*K6*L6)/$B$6</f>
        <v>273.99832214765104</v>
      </c>
      <c r="O6" s="16">
        <f>(49*K6*M6)/$B$6</f>
        <v>299.03859060402687</v>
      </c>
      <c r="P6" s="13" t="s">
        <v>179</v>
      </c>
      <c r="Q6" s="47">
        <v>1.87</v>
      </c>
      <c r="R6" s="14">
        <v>0.49199999999999999</v>
      </c>
      <c r="S6" s="13">
        <v>16.2</v>
      </c>
      <c r="T6" s="13">
        <v>17.100000000000001</v>
      </c>
      <c r="U6" s="16">
        <f>(49*R6*S6)/$B$6</f>
        <v>156.02013422818791</v>
      </c>
      <c r="V6" s="16">
        <f>(49*R6*T6)/$B$6</f>
        <v>164.68791946308727</v>
      </c>
      <c r="W6" s="42" t="s">
        <v>185</v>
      </c>
      <c r="X6" s="47">
        <v>2.17</v>
      </c>
      <c r="Y6" s="14">
        <v>9.9000000000000005E-2</v>
      </c>
      <c r="Z6" s="13">
        <v>30.25</v>
      </c>
      <c r="AA6" s="13">
        <v>31.6</v>
      </c>
      <c r="AB6" s="16">
        <f>(49*Y6*Z6)/$B$6</f>
        <v>58.62206375838926</v>
      </c>
      <c r="AC6" s="16">
        <f>(49*Y6*AA6)/$B$6</f>
        <v>61.238255033557053</v>
      </c>
      <c r="AD6" s="42" t="s">
        <v>188</v>
      </c>
      <c r="AE6" s="47">
        <v>2.9</v>
      </c>
      <c r="AF6" s="14">
        <v>9.9000000000000005E-2</v>
      </c>
      <c r="AG6" s="13">
        <v>3.1</v>
      </c>
      <c r="AH6" s="13">
        <v>3.4</v>
      </c>
      <c r="AI6" s="16">
        <f>(49*AF6*AG6)/$B$6</f>
        <v>6.0075503355704694</v>
      </c>
      <c r="AJ6" s="16">
        <f>(49*AF6*AH6)/$B$6</f>
        <v>6.5889261744966445</v>
      </c>
      <c r="AK6" s="42" t="s">
        <v>190</v>
      </c>
      <c r="AL6" s="47">
        <v>4.0199999999999996</v>
      </c>
      <c r="AM6" s="14">
        <v>9.9000000000000005E-2</v>
      </c>
      <c r="AN6" s="13">
        <v>0.55000000000000004</v>
      </c>
      <c r="AO6" s="13">
        <v>2.75</v>
      </c>
      <c r="AP6" s="16">
        <f>(49*AM6*AN6)/$B$6</f>
        <v>1.0658557046979866</v>
      </c>
      <c r="AQ6" s="16">
        <f>(49*AM6*AO6)/$B$6</f>
        <v>5.3292785234899327</v>
      </c>
      <c r="AR6" s="42" t="s">
        <v>190</v>
      </c>
      <c r="AS6" s="51">
        <f>AQ6+AJ6+AC6+V6+O6+H6</f>
        <v>782.47021812080538</v>
      </c>
    </row>
    <row r="7" spans="1:45" ht="115.8" thickBot="1" x14ac:dyDescent="0.35">
      <c r="A7" s="34" t="s">
        <v>48</v>
      </c>
      <c r="B7" s="40">
        <v>2.5002</v>
      </c>
      <c r="C7" s="48">
        <v>3.21</v>
      </c>
      <c r="D7" s="35">
        <v>9.9000000000000005E-2</v>
      </c>
      <c r="E7" s="35">
        <v>1.1000000000000001</v>
      </c>
      <c r="F7" s="35">
        <v>10.4</v>
      </c>
      <c r="G7" s="16">
        <f>(49*D7*E7)/B7</f>
        <v>2.1342692584593235</v>
      </c>
      <c r="H7" s="16">
        <f>(49*D7*F7)/$B$6</f>
        <v>20.154362416107382</v>
      </c>
      <c r="I7" s="32" t="s">
        <v>180</v>
      </c>
      <c r="J7" s="48">
        <v>1.82</v>
      </c>
      <c r="K7" s="35">
        <v>0.49199999999999999</v>
      </c>
      <c r="L7" s="35">
        <v>11.9</v>
      </c>
      <c r="M7" s="35">
        <v>15.85</v>
      </c>
      <c r="N7" s="16">
        <f>(49*K7*L7)/$B$7</f>
        <v>114.74490040796736</v>
      </c>
      <c r="O7" s="16">
        <f>(49*K7*M7)/$B$7</f>
        <v>152.83249340052797</v>
      </c>
      <c r="P7" s="35" t="s">
        <v>181</v>
      </c>
      <c r="Q7" s="48">
        <v>1.78</v>
      </c>
      <c r="R7" s="34">
        <v>0.49199999999999999</v>
      </c>
      <c r="S7" s="35">
        <v>25.2</v>
      </c>
      <c r="T7" s="35">
        <v>28.65</v>
      </c>
      <c r="U7" s="16">
        <f>(49*R7*S7)/$B$7</f>
        <v>242.9892008639309</v>
      </c>
      <c r="V7" s="16">
        <f>(49*R7*T7)/$B$7</f>
        <v>276.2555795536357</v>
      </c>
      <c r="W7" s="43" t="s">
        <v>186</v>
      </c>
      <c r="X7" s="48">
        <v>2.0299999999999998</v>
      </c>
      <c r="Y7" s="34">
        <v>9.9000000000000005E-2</v>
      </c>
      <c r="Z7" s="35">
        <v>72.150000000000006</v>
      </c>
      <c r="AA7" s="35">
        <v>77.55</v>
      </c>
      <c r="AB7" s="16">
        <f>(49*Y7*Z7)/$B$7</f>
        <v>139.98866090712744</v>
      </c>
      <c r="AC7" s="16">
        <f>(49*Y7*AA7)/$B$7</f>
        <v>150.46598272138229</v>
      </c>
      <c r="AD7" s="42" t="s">
        <v>188</v>
      </c>
      <c r="AE7" s="48">
        <v>2.27</v>
      </c>
      <c r="AF7" s="34">
        <v>9.9000000000000005E-2</v>
      </c>
      <c r="AG7" s="35">
        <v>20</v>
      </c>
      <c r="AH7" s="35">
        <v>20.85</v>
      </c>
      <c r="AI7" s="16">
        <f>(49*AF7*AG7)/$B$7</f>
        <v>38.80489560835133</v>
      </c>
      <c r="AJ7" s="16">
        <f>(49*AF7*AH7)/$B$7</f>
        <v>40.454103671706271</v>
      </c>
      <c r="AK7" s="42" t="s">
        <v>191</v>
      </c>
      <c r="AL7" s="48">
        <v>4</v>
      </c>
      <c r="AM7" s="34">
        <v>9.9000000000000005E-2</v>
      </c>
      <c r="AN7" s="35">
        <v>0.4</v>
      </c>
      <c r="AO7" s="35">
        <v>2.25</v>
      </c>
      <c r="AP7" s="16">
        <f>(49*AM7*AN7)/$B$7</f>
        <v>0.77609791216702673</v>
      </c>
      <c r="AQ7" s="16">
        <f>(49*AM7*AO7)/$B$7</f>
        <v>4.365550755939525</v>
      </c>
      <c r="AR7" s="42" t="s">
        <v>193</v>
      </c>
      <c r="AS7" s="51">
        <f>AQ7+AJ7+AC7+V7+O7+H7</f>
        <v>644.52807251929903</v>
      </c>
    </row>
    <row r="10" spans="1:45" x14ac:dyDescent="0.3">
      <c r="B10" s="69" t="s">
        <v>196</v>
      </c>
      <c r="C10" s="69" t="s">
        <v>197</v>
      </c>
      <c r="D10" s="69" t="s">
        <v>198</v>
      </c>
      <c r="E10" s="69" t="s">
        <v>200</v>
      </c>
    </row>
    <row r="11" spans="1:45" x14ac:dyDescent="0.3">
      <c r="B11" s="69">
        <v>1</v>
      </c>
      <c r="C11" s="69">
        <v>1.68</v>
      </c>
      <c r="D11" s="69" t="s">
        <v>199</v>
      </c>
      <c r="E11" s="69" t="s">
        <v>178</v>
      </c>
    </row>
    <row r="12" spans="1:45" x14ac:dyDescent="0.3">
      <c r="B12" s="69">
        <v>2</v>
      </c>
      <c r="C12" s="69">
        <v>1.67</v>
      </c>
      <c r="D12" s="69">
        <v>299.04000000000002</v>
      </c>
      <c r="E12" s="69" t="s">
        <v>179</v>
      </c>
    </row>
    <row r="13" spans="1:45" x14ac:dyDescent="0.3">
      <c r="B13" s="69">
        <v>3</v>
      </c>
      <c r="C13" s="69">
        <v>1.87</v>
      </c>
      <c r="D13" s="69">
        <v>164.69</v>
      </c>
      <c r="E13" s="69" t="s">
        <v>185</v>
      </c>
    </row>
    <row r="14" spans="1:45" x14ac:dyDescent="0.3">
      <c r="B14" s="69">
        <v>4</v>
      </c>
      <c r="C14" s="69">
        <v>2.17</v>
      </c>
      <c r="D14" s="69">
        <v>61.24</v>
      </c>
      <c r="E14" s="69" t="s">
        <v>188</v>
      </c>
    </row>
    <row r="15" spans="1:45" x14ac:dyDescent="0.3">
      <c r="B15" s="69">
        <v>5</v>
      </c>
      <c r="C15" s="69">
        <v>2.9</v>
      </c>
      <c r="D15" s="69">
        <v>5.59</v>
      </c>
      <c r="E15" s="69" t="s">
        <v>190</v>
      </c>
    </row>
    <row r="16" spans="1:45" x14ac:dyDescent="0.3">
      <c r="B16" s="69">
        <v>6</v>
      </c>
      <c r="C16" s="69">
        <v>4.0199999999999996</v>
      </c>
      <c r="D16" s="69">
        <v>5.33</v>
      </c>
      <c r="E16" s="69" t="s">
        <v>190</v>
      </c>
    </row>
  </sheetData>
  <mergeCells count="8">
    <mergeCell ref="AE3:AK3"/>
    <mergeCell ref="AL3:AR3"/>
    <mergeCell ref="X3:AD3"/>
    <mergeCell ref="A3:A4"/>
    <mergeCell ref="B3:B4"/>
    <mergeCell ref="Q3:W3"/>
    <mergeCell ref="C3:I3"/>
    <mergeCell ref="J3:P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F015D-BAA2-4279-B84E-7F81FA0FC400}">
  <dimension ref="A1"/>
  <sheetViews>
    <sheetView topLeftCell="A25" workbookViewId="0">
      <selection activeCell="V31" sqref="V31"/>
    </sheetView>
  </sheetViews>
  <sheetFormatPr defaultRowHeight="14.4" x14ac:dyDescent="0.3"/>
  <cols>
    <col min="2" max="2" width="8.88671875" customWidth="1"/>
    <col min="8" max="12" width="8.88671875" customWidth="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7C04-D425-48BC-94C7-CFBDDDE34903}">
  <dimension ref="A1:O36"/>
  <sheetViews>
    <sheetView topLeftCell="B9" workbookViewId="0">
      <selection activeCell="B14" sqref="B14"/>
    </sheetView>
  </sheetViews>
  <sheetFormatPr defaultRowHeight="14.4" x14ac:dyDescent="0.3"/>
  <cols>
    <col min="3" max="3" width="16.21875" bestFit="1" customWidth="1"/>
    <col min="4" max="4" width="16.5546875" bestFit="1" customWidth="1"/>
  </cols>
  <sheetData>
    <row r="1" spans="1:4" x14ac:dyDescent="0.3">
      <c r="A1" s="1" t="s">
        <v>52</v>
      </c>
      <c r="B1" s="1" t="s">
        <v>53</v>
      </c>
      <c r="C1" s="1" t="s">
        <v>60</v>
      </c>
      <c r="D1" s="1" t="s">
        <v>77</v>
      </c>
    </row>
    <row r="2" spans="1:4" x14ac:dyDescent="0.3">
      <c r="A2" t="s">
        <v>54</v>
      </c>
      <c r="B2">
        <v>6</v>
      </c>
      <c r="C2" t="s">
        <v>61</v>
      </c>
      <c r="D2">
        <v>3</v>
      </c>
    </row>
    <row r="3" spans="1:4" x14ac:dyDescent="0.3">
      <c r="A3" t="s">
        <v>55</v>
      </c>
      <c r="B3">
        <v>7</v>
      </c>
      <c r="C3" t="s">
        <v>62</v>
      </c>
      <c r="D3">
        <v>5</v>
      </c>
    </row>
    <row r="4" spans="1:4" x14ac:dyDescent="0.3">
      <c r="A4" t="s">
        <v>56</v>
      </c>
      <c r="B4">
        <v>4</v>
      </c>
      <c r="C4" t="s">
        <v>63</v>
      </c>
      <c r="D4">
        <v>6</v>
      </c>
    </row>
    <row r="5" spans="1:4" x14ac:dyDescent="0.3">
      <c r="A5" t="s">
        <v>57</v>
      </c>
      <c r="B5">
        <v>2</v>
      </c>
      <c r="C5" t="s">
        <v>63</v>
      </c>
      <c r="D5">
        <v>5</v>
      </c>
    </row>
    <row r="6" spans="1:4" x14ac:dyDescent="0.3">
      <c r="A6" t="s">
        <v>58</v>
      </c>
      <c r="B6">
        <v>8</v>
      </c>
      <c r="C6" t="s">
        <v>201</v>
      </c>
      <c r="D6">
        <v>4</v>
      </c>
    </row>
    <row r="7" spans="1:4" x14ac:dyDescent="0.3">
      <c r="A7" t="s">
        <v>129</v>
      </c>
      <c r="B7">
        <v>9</v>
      </c>
      <c r="C7" t="s">
        <v>202</v>
      </c>
      <c r="D7">
        <v>4</v>
      </c>
    </row>
    <row r="8" spans="1:4" x14ac:dyDescent="0.3">
      <c r="A8" t="s">
        <v>78</v>
      </c>
      <c r="D8">
        <v>11</v>
      </c>
    </row>
    <row r="9" spans="1:4" x14ac:dyDescent="0.3">
      <c r="C9" t="s">
        <v>79</v>
      </c>
      <c r="D9">
        <f>SUM(D2:D8)</f>
        <v>38</v>
      </c>
    </row>
    <row r="19" spans="15:15" x14ac:dyDescent="0.3">
      <c r="O19" t="s">
        <v>127</v>
      </c>
    </row>
    <row r="36" spans="12:12" x14ac:dyDescent="0.3">
      <c r="L36" t="s">
        <v>128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Trial</vt:lpstr>
      <vt:lpstr>NAG pH</vt:lpstr>
      <vt:lpstr>Sequential Nag</vt:lpstr>
      <vt:lpstr>Pictures</vt:lpstr>
      <vt:lpstr>Drill holes and Cells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Kamara</dc:creator>
  <cp:lastModifiedBy>Joseph Kamara</cp:lastModifiedBy>
  <dcterms:created xsi:type="dcterms:W3CDTF">2024-03-28T06:15:31Z</dcterms:created>
  <dcterms:modified xsi:type="dcterms:W3CDTF">2024-08-08T16:10:34Z</dcterms:modified>
</cp:coreProperties>
</file>