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53"/>
  </bookViews>
  <sheets>
    <sheet name="Mode d'emploi" sheetId="7" r:id="rId1"/>
    <sheet name="VP Questions-réponses" sheetId="1" r:id="rId2"/>
    <sheet name="PR Questions-réponses" sheetId="5" r:id="rId3"/>
    <sheet name="Résultats" sheetId="4" r:id="rId4"/>
    <sheet name="VP Calculs" sheetId="3" r:id="rId5"/>
    <sheet name="PR Calculs" sheetId="6" r:id="rId6"/>
  </sheets>
  <calcPr calcId="152511"/>
</workbook>
</file>

<file path=xl/calcChain.xml><?xml version="1.0" encoding="utf-8"?>
<calcChain xmlns="http://schemas.openxmlformats.org/spreadsheetml/2006/main">
  <c r="B28" i="1" l="1"/>
  <c r="B5" i="1"/>
  <c r="D19" i="3" l="1"/>
  <c r="D18" i="3"/>
  <c r="E18" i="3" s="1"/>
  <c r="B7" i="4" l="1"/>
  <c r="B4" i="4"/>
  <c r="B31" i="4" l="1"/>
  <c r="B11" i="4" l="1"/>
  <c r="B10" i="4"/>
  <c r="D15" i="3"/>
  <c r="E15" i="3" s="1"/>
  <c r="D32" i="6" l="1"/>
  <c r="D31" i="6"/>
  <c r="D30" i="6"/>
  <c r="D29" i="6"/>
  <c r="E29" i="6" s="1"/>
  <c r="B34" i="4" l="1"/>
  <c r="B32" i="4"/>
  <c r="B33" i="4"/>
  <c r="B29" i="4"/>
  <c r="D35" i="6"/>
  <c r="E35" i="6" s="1"/>
  <c r="D36" i="6"/>
  <c r="E36" i="6" s="1"/>
  <c r="D37" i="6"/>
  <c r="E37" i="6" s="1"/>
  <c r="E30" i="6"/>
  <c r="E31" i="6"/>
  <c r="D27" i="6"/>
  <c r="E27" i="6" s="1"/>
  <c r="D28" i="6"/>
  <c r="E28" i="6" s="1"/>
  <c r="D18" i="6"/>
  <c r="E18" i="6" s="1"/>
  <c r="F35" i="6" l="1"/>
  <c r="C34" i="4" s="1"/>
  <c r="D34" i="4" s="1"/>
  <c r="F29" i="6"/>
  <c r="C32" i="4" s="1"/>
  <c r="D32" i="4" s="1"/>
  <c r="B27" i="4"/>
  <c r="B30" i="4"/>
  <c r="B28" i="4"/>
  <c r="B8" i="4"/>
  <c r="C3" i="5"/>
  <c r="B5" i="5" s="1"/>
  <c r="D5" i="6"/>
  <c r="E5" i="6" s="1"/>
  <c r="D6" i="6"/>
  <c r="E6" i="6" s="1"/>
  <c r="D7" i="6"/>
  <c r="E7" i="6" s="1"/>
  <c r="D8" i="6"/>
  <c r="E8" i="6" s="1"/>
  <c r="D9" i="6"/>
  <c r="E9" i="6" s="1"/>
  <c r="D10" i="6"/>
  <c r="E10" i="6" s="1"/>
  <c r="D11" i="6"/>
  <c r="E11" i="6" s="1"/>
  <c r="D12" i="6"/>
  <c r="E12" i="6" s="1"/>
  <c r="D13" i="6"/>
  <c r="E13" i="6" s="1"/>
  <c r="D14" i="6"/>
  <c r="E14" i="6" s="1"/>
  <c r="D15" i="6"/>
  <c r="E15" i="6" s="1"/>
  <c r="D16" i="6"/>
  <c r="E16" i="6" s="1"/>
  <c r="D17" i="6"/>
  <c r="E17" i="6" s="1"/>
  <c r="D19" i="6"/>
  <c r="E19" i="6" s="1"/>
  <c r="D20" i="6"/>
  <c r="E20" i="6" s="1"/>
  <c r="D21" i="6"/>
  <c r="E21" i="6" s="1"/>
  <c r="D22" i="6"/>
  <c r="E22" i="6" s="1"/>
  <c r="D23" i="6"/>
  <c r="E23" i="6" s="1"/>
  <c r="D24" i="6"/>
  <c r="E24" i="6" s="1"/>
  <c r="D25" i="6"/>
  <c r="E25" i="6" s="1"/>
  <c r="D26" i="6"/>
  <c r="E26" i="6" s="1"/>
  <c r="E32" i="6"/>
  <c r="D33" i="6"/>
  <c r="E33" i="6" s="1"/>
  <c r="D34" i="6"/>
  <c r="E34" i="6" s="1"/>
  <c r="D4" i="6"/>
  <c r="E4" i="6" s="1"/>
  <c r="F32" i="6" l="1"/>
  <c r="C33" i="4" s="1"/>
  <c r="D33" i="4" s="1"/>
  <c r="F22" i="6"/>
  <c r="C31" i="4" s="1"/>
  <c r="F17" i="6"/>
  <c r="C30" i="4" s="1"/>
  <c r="D30" i="4" s="1"/>
  <c r="F13" i="6"/>
  <c r="C29" i="4" s="1"/>
  <c r="D29" i="4" s="1"/>
  <c r="F9" i="6"/>
  <c r="C28" i="4" s="1"/>
  <c r="D28" i="4" s="1"/>
  <c r="F4" i="6"/>
  <c r="C27" i="4" s="1"/>
  <c r="B25" i="3"/>
  <c r="B26" i="4"/>
  <c r="B23" i="4"/>
  <c r="B16" i="4"/>
  <c r="B15" i="4"/>
  <c r="B14" i="4"/>
  <c r="B13" i="4"/>
  <c r="B12" i="4"/>
  <c r="B9" i="4"/>
  <c r="D28" i="3"/>
  <c r="E28" i="3" s="1"/>
  <c r="D29" i="3"/>
  <c r="E29" i="3" s="1"/>
  <c r="D30" i="3"/>
  <c r="E30" i="3" s="1"/>
  <c r="D31" i="3"/>
  <c r="E31" i="3" s="1"/>
  <c r="D32" i="3"/>
  <c r="E32" i="3" s="1"/>
  <c r="D33" i="3"/>
  <c r="E33" i="3" s="1"/>
  <c r="D34" i="3"/>
  <c r="E34" i="3" s="1"/>
  <c r="D35" i="3"/>
  <c r="E35" i="3" s="1"/>
  <c r="D36" i="3"/>
  <c r="E36" i="3" s="1"/>
  <c r="D27" i="3"/>
  <c r="E27" i="3" s="1"/>
  <c r="F27" i="3" s="1"/>
  <c r="D4" i="3"/>
  <c r="E4" i="3" s="1"/>
  <c r="D5" i="3"/>
  <c r="E5" i="3" s="1"/>
  <c r="D6" i="3"/>
  <c r="E6" i="3" s="1"/>
  <c r="D7" i="3"/>
  <c r="E7" i="3" s="1"/>
  <c r="D8" i="3"/>
  <c r="E8" i="3" s="1"/>
  <c r="D9" i="3"/>
  <c r="E9" i="3" s="1"/>
  <c r="D10" i="3"/>
  <c r="E10" i="3" s="1"/>
  <c r="D11" i="3"/>
  <c r="E11" i="3" s="1"/>
  <c r="D12" i="3"/>
  <c r="E12" i="3" s="1"/>
  <c r="D13" i="3"/>
  <c r="E13" i="3" s="1"/>
  <c r="D14" i="3"/>
  <c r="E14" i="3" s="1"/>
  <c r="F14" i="3" s="1"/>
  <c r="D16" i="3"/>
  <c r="E16" i="3" s="1"/>
  <c r="F16" i="3" s="1"/>
  <c r="D17" i="3"/>
  <c r="E17" i="3" s="1"/>
  <c r="F17" i="3" s="1"/>
  <c r="E19" i="3"/>
  <c r="D20" i="3"/>
  <c r="E20" i="3" s="1"/>
  <c r="D21" i="3"/>
  <c r="E21" i="3" s="1"/>
  <c r="D22" i="3"/>
  <c r="E22" i="3" s="1"/>
  <c r="D23" i="3"/>
  <c r="E23" i="3" s="1"/>
  <c r="D27" i="4" l="1"/>
  <c r="C37" i="4"/>
  <c r="D37" i="4" s="1"/>
  <c r="D31" i="4"/>
  <c r="C38" i="4"/>
  <c r="D38" i="4" s="1"/>
  <c r="F10" i="3"/>
  <c r="F4" i="3"/>
  <c r="F12" i="3"/>
  <c r="F35" i="3"/>
  <c r="F33" i="3"/>
  <c r="F31" i="3"/>
  <c r="F28" i="3"/>
  <c r="F21" i="3"/>
  <c r="F19" i="3"/>
  <c r="F7" i="3"/>
  <c r="C36" i="4"/>
  <c r="D36" i="4" s="1"/>
  <c r="F37" i="3" l="1"/>
  <c r="G16" i="3" l="1"/>
  <c r="C13" i="4" s="1"/>
  <c r="D13" i="4" s="1"/>
  <c r="G17" i="3"/>
  <c r="C14" i="4" s="1"/>
  <c r="D14" i="4" s="1"/>
  <c r="G12" i="3"/>
  <c r="C11" i="4" s="1"/>
  <c r="D11" i="4" s="1"/>
  <c r="G7" i="3"/>
  <c r="C9" i="4" s="1"/>
  <c r="D9" i="4" s="1"/>
  <c r="G19" i="3"/>
  <c r="C15" i="4" s="1"/>
  <c r="D15" i="4" s="1"/>
  <c r="G14" i="3"/>
  <c r="C12" i="4" s="1"/>
  <c r="D12" i="4" s="1"/>
  <c r="G4" i="3"/>
  <c r="C8" i="4" s="1"/>
  <c r="D8" i="4" s="1"/>
  <c r="G21" i="3"/>
  <c r="C16" i="4" s="1"/>
  <c r="D16" i="4" s="1"/>
  <c r="G10" i="3"/>
  <c r="C10" i="4" s="1"/>
  <c r="D10" i="4" s="1"/>
  <c r="C17" i="4" l="1"/>
  <c r="D17" i="4" s="1"/>
</calcChain>
</file>

<file path=xl/sharedStrings.xml><?xml version="1.0" encoding="utf-8"?>
<sst xmlns="http://schemas.openxmlformats.org/spreadsheetml/2006/main" count="551" uniqueCount="364">
  <si>
    <t>Rareté</t>
  </si>
  <si>
    <t>Objet d'analyse</t>
  </si>
  <si>
    <t>Questionnement et variables</t>
  </si>
  <si>
    <t>Paramètres</t>
  </si>
  <si>
    <t>Thématique</t>
  </si>
  <si>
    <t>Exécution et matériaux</t>
  </si>
  <si>
    <t xml:space="preserve">Intérêt technique </t>
  </si>
  <si>
    <t>Intérêt paysager</t>
  </si>
  <si>
    <t>Evolution technique</t>
  </si>
  <si>
    <t>Particularité de la forme bâtie</t>
  </si>
  <si>
    <t>Impact esthétique</t>
  </si>
  <si>
    <t xml:space="preserve">Intérêt social </t>
  </si>
  <si>
    <t>Intérêt savoir-faire</t>
  </si>
  <si>
    <t>Savoir-faire ouvrier</t>
  </si>
  <si>
    <t>Développement social</t>
  </si>
  <si>
    <t>Quel est l'impact esthétique du bâtiment ?</t>
  </si>
  <si>
    <t>Sous-objet d'analyse</t>
  </si>
  <si>
    <t>La bâtiment a-t-il subi des modifications importantes depuis sa dernière utilisation?</t>
  </si>
  <si>
    <t>Niveau de rareté</t>
  </si>
  <si>
    <t>Authenticité</t>
  </si>
  <si>
    <t>Intégrité</t>
  </si>
  <si>
    <t>Intérêt historique</t>
  </si>
  <si>
    <t>Représentatif typologie</t>
  </si>
  <si>
    <t xml:space="preserve">Représentativité </t>
  </si>
  <si>
    <t>Niveau de modification</t>
  </si>
  <si>
    <t>Mémoire collective</t>
  </si>
  <si>
    <t>Dans quelle mesure le bâtiment illustre-t-il un thème important de l'histoire industrielle wallonne?</t>
  </si>
  <si>
    <t>Fortement - E
Moyennement - TB
Faiblement - B 
Non applicable - F</t>
  </si>
  <si>
    <t>Fortement - E 
Moyennement - TB  
Faiblement - B 
Non applicable - F</t>
  </si>
  <si>
    <t>Dans quelle mesure le bâtiment illustre-t-il ce thème?
Fortement, E
Moyennement, TB
Faiblement, B</t>
  </si>
  <si>
    <t>Portée régionale - E  
Portée provinciale - TB                                         Portée locale - B      
Non applicable - F</t>
  </si>
  <si>
    <t>Le bâtiment témoigne-t-il d'évolutions techniques et/ou technologiques au cours du temps?
Si non, F
Si oui, passer au stade suivant</t>
  </si>
  <si>
    <t>Dans quelle mesure le bâtiment illustre-t-il cette évolution?
Fortement, E
Moyennement, TB
Faiblement, B</t>
  </si>
  <si>
    <t>Dans quelle mesure ces technologies ou caractéristiques nouvelles ont-elles démarqué le bâtiment?
Fortement, E
Moyennement, TB
Faiblement, B</t>
  </si>
  <si>
    <t>Dans quelle mesure le bâtiment témoigne-t-il d'évolutions techniques et/ou technologiques au cours du temps?</t>
  </si>
  <si>
    <t xml:space="preserve">Fortement -  E 
Moyennement - TB          
Faiblement - B       
Non applicable - F </t>
  </si>
  <si>
    <t xml:space="preserve">Le bâtiment représente-t-il un thème de l'histoire industrielle? 
Si non, F 
Si oui, passer au stade suivant </t>
  </si>
  <si>
    <t>Le bâtiment fait-il partie d'un ensemble technique cohérent? 
Si non, F
Si oui, passer au stade suivant</t>
  </si>
  <si>
    <t>Quelle est l'importance de ce bâtiment dans l'ensemble technique?
Partie principale de l'ensemble technique, E
Partie secondaire de l'ensemble technique, TB
Partie de l'ensemble technique, B</t>
  </si>
  <si>
    <t>Partie d'un ensemble technique</t>
  </si>
  <si>
    <t>Quelle est l'importance du bâtiment dans un ensemble technique cohérent?</t>
  </si>
  <si>
    <t>Fort - E    
Moyen - TB           
Faible - B                                                          Pas d'impact - F</t>
  </si>
  <si>
    <t xml:space="preserve">Remarque : l'impact esthétique peut être une émotion positive mais également négative. </t>
  </si>
  <si>
    <t>Ce thème est-il significatif dans l'histoire industrielle?
Si non, F 
Si oui, passer au stade suivant</t>
  </si>
  <si>
    <t>Le bâtiment a-t-il une forme bâtie industrielle?
Si non, F
Si oui, passer au stade suivant</t>
  </si>
  <si>
    <t>Dans quelle mesure le bâtiment a-t-il une forme industrielle bâtie particulière?</t>
  </si>
  <si>
    <t>Dans quelle mesure cette forme bâtie industrielle est-elle particulière?
Fortement, E
Moyennement, TB
Faiblement, B</t>
  </si>
  <si>
    <t>Fortement - E                    
Moyennement - TB
Faiblement - B 
Non applicable - F</t>
  </si>
  <si>
    <t>Style architectural</t>
  </si>
  <si>
    <t>Le bâtiment est-il représentatif d'un style architectural?
Si non, F
Si oui, passer au stade suivant</t>
  </si>
  <si>
    <t xml:space="preserve">Dans quelle mesure le bâtiment représente-t-il ce style?
Exemple fort, E
Exemple moyen, TB
Exemple faible, B
</t>
  </si>
  <si>
    <t>Groupe social</t>
  </si>
  <si>
    <t>Intérêt urbanistique</t>
  </si>
  <si>
    <t>Forte - E    
Moyenne - TB               
Faible - B  
Non applicable - F</t>
  </si>
  <si>
    <t>Exemple fort, E
Exemple moyen, TB
Exemple faible, B
Non applicable, F</t>
  </si>
  <si>
    <t>Partie principale d'un ensemble technique - E     
Partie secondaire d'un ensemble technique - TB        
Partie d'un ensemble technique - B               
Non applicable  - F</t>
  </si>
  <si>
    <t>Quelle est l'importance du développement social dont le bâtiment témoigne?</t>
  </si>
  <si>
    <t>Le bâtiment est-il lié directement à un groupe social?
Si non, F
Si oui, passer au stade suivant</t>
  </si>
  <si>
    <t>A quel niveau se situe ce groupe social?
Régional, E
Provincial, TB
Local, B</t>
  </si>
  <si>
    <t>Le bâtiment témoigne-t-il d'un développement social?
Si non, F
Si oui, passer au stade suivant</t>
  </si>
  <si>
    <t>Quelle est l'importance de ce développement social?
Forte, E
Moyenne, TB
Faible, B</t>
  </si>
  <si>
    <t>Dans quelle mesure le savoir-faire ouvrier auquel le bâtiment est directement lié est-il reconnu?</t>
  </si>
  <si>
    <t>Fortement - E   
Moyennement - TB 
Faiblement - B
Non applicable - F</t>
  </si>
  <si>
    <t>Régional - E         
Provincial - TB           
Local - B           
Non applicable - F</t>
  </si>
  <si>
    <t>Influence du secteur</t>
  </si>
  <si>
    <t>Point d'intérêt dans le paysage</t>
  </si>
  <si>
    <t>Conservation du paysage initial</t>
  </si>
  <si>
    <t>Dans quelle mesure l'encadrement paysager du bâtiment a-t-il été conservé?</t>
  </si>
  <si>
    <t>Inchangé - E     
Changé mais cachet conservé - TB      
Changé mais cachet fortement altéré - B         
Cachet détruit - F</t>
  </si>
  <si>
    <t>Dans quelle mesure le bâtiment influe-t-il sur le caractère du secteur dans lequel il se trouve?</t>
  </si>
  <si>
    <t>Est le fondement du caractère - E    
Renforce le caractère - TB 
Compatible avec le caractère - B 
Influence négative - F</t>
  </si>
  <si>
    <t>Dans quelle mesure le bâtiment constitue-t-il un point d'intérêt dans le paysage?</t>
  </si>
  <si>
    <t>Perçu comment un symbole de la ville/ région - E  
Bien en vue ou familier  dans la ville/région  - TB  
Bien en vue ou familier dans le voisinage - B   
N'est ni bien en vue ni familier - F</t>
  </si>
  <si>
    <t>Evènement</t>
  </si>
  <si>
    <t>Quelle a été la portée des personnages/groupes/organisations directement associés au bâtiment?</t>
  </si>
  <si>
    <t>Quelle a été la portée des évènements directement associés au bâtiment?</t>
  </si>
  <si>
    <t>Y a-t-il des évènements connus directement associés au bâtiment?
Si non, F 
Si oui, passer au stade suivant</t>
  </si>
  <si>
    <t>Ces évènements ont-il eu un impact historique?
Si non, F
Si oui, passer au stade suivant</t>
  </si>
  <si>
    <t>Quelle a été la portée de ces évènement?
Régionale, E
Provinciale, TB
Locale, B</t>
  </si>
  <si>
    <t>Y a-t-il des personnages/groupes/organisations connus directement associés au bâtiment?
Si non, F 
Si oui, passer au stade suivant</t>
  </si>
  <si>
    <t>Ces personnages/groupes/organisations ont-il eu un impact historique?
Si non, F
Si oui, passer au stade suivant</t>
  </si>
  <si>
    <t>Quelle a été la portée de ces personnages/évènements/groupes?
Régionale, E
Provinciale, TB
Locale, B</t>
  </si>
  <si>
    <t>Site</t>
  </si>
  <si>
    <t>N'a pas été déplacé - E   
A été replacé à la position initiale - TB       
A été déplacé au sein du site - B    
A été déplacé dans un nouveau site - F</t>
  </si>
  <si>
    <t xml:space="preserve">Dans quelle mesure le bâtiment a-t-il été déplacé?
</t>
  </si>
  <si>
    <t>Régional - E   
Provincial - TB
Local - B
Très courant - F</t>
  </si>
  <si>
    <t>Fonctions premières</t>
  </si>
  <si>
    <t>A quel niveau géographique le bâtiment fait-il partie de la mémoire collective ou est-il associé à des idées-croyances?</t>
  </si>
  <si>
    <t>Le bâtiment fait-il partie d'une mémoire collective ou est-il associé à des idées/croyances?
Si non, F
Si oui, passer au stade suivant</t>
  </si>
  <si>
    <t>A quel niveau géographique le bâtiment fait-il partie de la mémoire collective ou est-il associé à des idées/croyances?
Régional, E
Provincial, TB
Local, B</t>
  </si>
  <si>
    <t>Individuel</t>
  </si>
  <si>
    <t>Ensemble</t>
  </si>
  <si>
    <t>Etat d'origine</t>
  </si>
  <si>
    <t>La bâtiment a-t-il subi des modifications importantes depuis sa construction?</t>
  </si>
  <si>
    <t xml:space="preserve">Dans quelle mesure le bien conserve-t-il un caractère complet, une homogénéité, une lisibilité et une cohérence?
</t>
  </si>
  <si>
    <t>Dans quelle mesure le bâtiment s'inscrit-il dans l'évolution de la construction industrielle de notre région et qui a influencé la construction de biens similaires?</t>
  </si>
  <si>
    <t>A quel niveau se situe la rareté des intérêts du bâtiment?</t>
  </si>
  <si>
    <t>Caractère complet</t>
  </si>
  <si>
    <t>Dans quelle mesure le bien considéré individuellement présente-t-il un intérêt particulier par sa position dans la trame bâtie?</t>
  </si>
  <si>
    <t>Dans quelle mesure les biens considérés ensemble présentent-ils un intérêt particulier par leur tracé viaire, leurs espaces non bâtis et/ou l'articulation de leur architecture?</t>
  </si>
  <si>
    <t>Représentatif évolution</t>
  </si>
  <si>
    <t>Documentation</t>
  </si>
  <si>
    <t>Connaissance de l'histoire</t>
  </si>
  <si>
    <t>Existence d'archives</t>
  </si>
  <si>
    <t>Dans quelle mesure l'histoire du bâtiment est-elle connue?</t>
  </si>
  <si>
    <t>Réponses</t>
  </si>
  <si>
    <t>Personnage, groupe, organisation</t>
  </si>
  <si>
    <t>Technologie, technique nouvelle</t>
  </si>
  <si>
    <t>Scores sous-objets</t>
  </si>
  <si>
    <t>Coefficient de pondération</t>
  </si>
  <si>
    <t>Nom de l'infrastructure</t>
  </si>
  <si>
    <t>Scores intérêts initiaux (/10)</t>
  </si>
  <si>
    <t>Scores critères (/10)</t>
  </si>
  <si>
    <t>Accessibilité routière</t>
  </si>
  <si>
    <t>Quelle est l'importance du réseau routier directement accessible depuis le site?</t>
  </si>
  <si>
    <t>Voies ferrées</t>
  </si>
  <si>
    <t>Voie d'eau</t>
  </si>
  <si>
    <t>Le site dispose-t-il d'une connexion à une voie d'eau navigable?</t>
  </si>
  <si>
    <t>Connexion directe - E 
Connexion indirecte (via grue par exemple) - TB 
Rapidement accessible via le réseau routier - B 
Pas de connexions à proximité - F</t>
  </si>
  <si>
    <t>Modes doux</t>
  </si>
  <si>
    <t>Dans quelle mesure le site est-il accessible aux modes doux?</t>
  </si>
  <si>
    <t>Transports en commun</t>
  </si>
  <si>
    <t>Localisation de la ville</t>
  </si>
  <si>
    <t>Etat économique de la ville</t>
  </si>
  <si>
    <t>Quel est l'état de développement économique de la ville?</t>
  </si>
  <si>
    <t>Etat population de la ville</t>
  </si>
  <si>
    <t>Pôles urbains</t>
  </si>
  <si>
    <t>Quelle est l'importance des pôles urbains se situant à proximité de la ville</t>
  </si>
  <si>
    <t>Pôles économiques</t>
  </si>
  <si>
    <t>Quelle est l'importance des pôles économiques se situant à proximité de la ville</t>
  </si>
  <si>
    <t>Localisation de la zone</t>
  </si>
  <si>
    <t>Etat économique de la zone</t>
  </si>
  <si>
    <t>Quel est l'état de développement économique de la zone?</t>
  </si>
  <si>
    <t>Zone fortement développée - E
Zone moyennement développée - TB
Zone faiblement développée - B
Zone non développée - F</t>
  </si>
  <si>
    <t>Etat population de la zone</t>
  </si>
  <si>
    <t>Quelle est l'importance des pôles urbains se situant à proximité directe du site?</t>
  </si>
  <si>
    <t>Quelle est l'importance des pôles économiques se situant à proximité directe du site?</t>
  </si>
  <si>
    <t>Accessibilité du bâtiment</t>
  </si>
  <si>
    <t>Dans quelle mesure le bâtiment est-il accessible au sein du site?</t>
  </si>
  <si>
    <t>En bordure de voirie - E 
A proximité de voirie - TB
En cœur de site - B 
Non accessible - F</t>
  </si>
  <si>
    <t>Réserve foncière</t>
  </si>
  <si>
    <t>Possibilité de parking</t>
  </si>
  <si>
    <t>Possibilité d'espaces verts</t>
  </si>
  <si>
    <t>Y a-t-il possibilité d'espaces verts en lien avec le bâtiment?</t>
  </si>
  <si>
    <t>Caractéristiques physiques</t>
  </si>
  <si>
    <t>Etat structure portante</t>
  </si>
  <si>
    <t>Quel est l'état général de la structure portante?</t>
  </si>
  <si>
    <t>Etat structure non portante</t>
  </si>
  <si>
    <t>Quel est l'état général de la structure non portante?</t>
  </si>
  <si>
    <t>Etat toitures et zingueries</t>
  </si>
  <si>
    <t>Quel est l'état général des toitures et zingueries?</t>
  </si>
  <si>
    <t>Etat façades</t>
  </si>
  <si>
    <t>Quel est l'état général des matériaux de façades?</t>
  </si>
  <si>
    <t>Etat menuiseries</t>
  </si>
  <si>
    <t>Quel est l'état général des menuiseries?</t>
  </si>
  <si>
    <t>Systèmes électriques, plomberie, ascenseurs, sanitaires</t>
  </si>
  <si>
    <t>Dans quelle mesure les systèmes présents sont-ils réutilisables</t>
  </si>
  <si>
    <t>Systèmes réutilisables tels quels - E 
Systèmes en grande partie réutilisables - TB
Systèmes en parties réutilisables - B
Systèmes non récupérables/absents - F</t>
  </si>
  <si>
    <t>Caractéristiques fonctionnelles</t>
  </si>
  <si>
    <t>Flexibilité de l'espace</t>
  </si>
  <si>
    <t>Dans quelle mesure la configuration du bâtiment permet-elle de facilement adapter l'espace?</t>
  </si>
  <si>
    <t>Surface totale</t>
  </si>
  <si>
    <t>Hauteur sous plafond</t>
  </si>
  <si>
    <t>Dans quelle mesure la hauteur sous plafond permet-elle des réutilisations diversifiées?</t>
  </si>
  <si>
    <t>Dans quelle mesure la configuration du bâtiment permet-elle l'accès à la lumière naturelle?</t>
  </si>
  <si>
    <t>Etude du potentiel de reconversion de l'infrastructure</t>
  </si>
  <si>
    <t>Objets d'analyse</t>
  </si>
  <si>
    <t>Sous-objets d'analyse</t>
  </si>
  <si>
    <t>ENJEUX POTENTIEL DE RECONVERSION</t>
  </si>
  <si>
    <t>Aide au questionnement</t>
  </si>
  <si>
    <t>Scores enjeux (/10)</t>
  </si>
  <si>
    <t>Régionale - E      
Provinciale - TB  
Locale - B  
Non applicable - F</t>
  </si>
  <si>
    <t>Régionale - E
Provinciale - TB
Locale - B 
Difficilement accessible - F</t>
  </si>
  <si>
    <t>Régionale - E
Provinciale - TB 
Locale - B 
Difficilement accessible - F</t>
  </si>
  <si>
    <t>Régionale - E
Provinciale - TB
Locale - B
Difficilement accessible - F</t>
  </si>
  <si>
    <t>Accessibilité du site</t>
  </si>
  <si>
    <t>Configuration au sein du site</t>
  </si>
  <si>
    <t xml:space="preserve">Excellent - E 
Très bon - TB
Moyen - B
Mauvais - F                                 </t>
  </si>
  <si>
    <t>Questionnements</t>
  </si>
  <si>
    <t>Choix de réponses</t>
  </si>
  <si>
    <t>Visibilité du bâtiment</t>
  </si>
  <si>
    <t>Dans quelle mesure le bâtiment est-il visible depuis le territoire au sein duquel il se situe?</t>
  </si>
  <si>
    <t>Durabilité des matériaux</t>
  </si>
  <si>
    <t>Quelle est la durabilité des matériaux utilisés?</t>
  </si>
  <si>
    <t xml:space="preserve">Excellente - E 
Très bonne - TB
Moyenne - B
Mauvaise - F                                 </t>
  </si>
  <si>
    <t>Quelle est la qualité de mise en œuvre des matériaux?</t>
  </si>
  <si>
    <t>Qualité de mise en œuvre</t>
  </si>
  <si>
    <t>Caractéristiques techniques</t>
  </si>
  <si>
    <t>Accès à la lumière naturelle</t>
  </si>
  <si>
    <t>Isolation</t>
  </si>
  <si>
    <t>Protection incendie</t>
  </si>
  <si>
    <t>Sécurité</t>
  </si>
  <si>
    <t>Règlements urbanistiques</t>
  </si>
  <si>
    <t>Dans quelle mesure le bâtiment est-il isolé thermiquement?</t>
  </si>
  <si>
    <t xml:space="preserve">Localisation de la ville </t>
  </si>
  <si>
    <t>Scores intérêts finaux (/10)</t>
  </si>
  <si>
    <t>Quelle est la capacité de résistance au feu du bâtiment</t>
  </si>
  <si>
    <t>Quel est le niveau de sécurité du bâtiment?</t>
  </si>
  <si>
    <t xml:space="preserve">Nulle - E 
Faible - TB
Moyenne - B
Forte - F                                 </t>
  </si>
  <si>
    <t>Aucune modification - E    
Modifications  sans changer le caractère - TB 
Modifications changeant partiellement le caractère - B  
Modifications importantes - F</t>
  </si>
  <si>
    <t xml:space="preserve">Dans quelle mesure le bâtiment est-il représentatif d'un style architectural reconnu? </t>
  </si>
  <si>
    <t>Régional - E    
Provincial - TB     
Local - B                           
Non applicable - F</t>
  </si>
  <si>
    <t>Aucune modification - E    
Modifications sans changer le caractère - TB 
Modifications changeant partiellement le caractère - B  
Modifications importantes - F</t>
  </si>
  <si>
    <t>Intérêt esthétique</t>
  </si>
  <si>
    <t>Intérêt architectural</t>
  </si>
  <si>
    <t>Dans quelle mesure des technologies ou des caractéristiques techniques novatrices ont-elles démarqué le bâtiment lors de sa construction ou de ses évolutions ?</t>
  </si>
  <si>
    <t xml:space="preserve">Le bâtiment témoigne-t-il de technologies ou de caractéristiques techniques qui l'ont démarqué lors de sa construction ou de ses évolutions?
Si non, F
Si oui, passer au stade suivant
</t>
  </si>
  <si>
    <t>Forte - E           
Moyenne - TB    
Faible - B 
Non applicable - F</t>
  </si>
  <si>
    <t>Quelle est la qualité ou la particularité des matériaux et de leur mise en œuvre?</t>
  </si>
  <si>
    <t>A quel niveau se situe le groupe social auquel le bâtiment est lié?</t>
  </si>
  <si>
    <t>INTERETS</t>
  </si>
  <si>
    <t>Dans quelle mesure cette intérêt urbanistique est-il particulier?
Fortement, E
Moyennement, TB
Faiblement, B</t>
  </si>
  <si>
    <t>Dans quelle mesure cet intérêt urbanistique est-il particulier?
Fortement, E
Moyennement, TB
Faiblement, B</t>
  </si>
  <si>
    <t>Dans quelle mesure le bêtiment participe-t-il à ce caractère?
Est le fondement du caractère, E
Renforce le caractère, TB
Compatible avec le caractère, B</t>
  </si>
  <si>
    <t>Dans quelle mesure l'encadrement paysager présent lors de la construction du bâtiment a-t-il été conservé?
Inchangé, E
Changé mais cachet conservé, TB
Changé mais cachet fortment altéré, B</t>
  </si>
  <si>
    <t>Quelle est l'importance de ce point d'intérêt dans le paysage?
Perçu comme un symbole de la ville/région, E
Bien en vue ou familier dans le ville/région, B
Bien en vue ou familier dans le voisinage, B</t>
  </si>
  <si>
    <t>Dans quelle mesure existe-t-il des archives et documents fournis et facilement accessibles concernant le bâtiment?</t>
  </si>
  <si>
    <t>Dans quelle mesure ces archives et documents sont-ils fournis et facilement accessibles?
Fortement, E
Moyennement, TB
Faiblement, B</t>
  </si>
  <si>
    <t>Fortement - E   
Moyennement - TB 
Faiblement - B
Pas du tout - F</t>
  </si>
  <si>
    <t>Dans quelle mesure l'histoire du bâtiment est-elle connue?
Fortement, E
Moyennement, TB
Faiblement, B</t>
  </si>
  <si>
    <t>Dans quelle mesure ce bâtiment a influencé la construction de biens similaires?
Fortement, E
Moyennement, TB
Faiblement, B</t>
  </si>
  <si>
    <t>Dans quelle mesure le bâtiment est-il un bon représentant de cette typologie particulière?
Fortement, E
Moyennement, TB
Faiblement, B</t>
  </si>
  <si>
    <t>Dans quelle mesure les fonctions premières du bâtiment sont-elles  clairement  identifiables ?</t>
  </si>
  <si>
    <t>Dans quelle mesure les fonctions première sont-elles clairement identifiables?
Fortement, E
Moyennement, TB
Faiblement, B</t>
  </si>
  <si>
    <t>Dans quelle mesure le bien incomplet est-il toujours homogène, lisible et cohérent?
Moyennement, TB
Faiblement, B
Pas du tout, F</t>
  </si>
  <si>
    <t>Quelle est l'importance des modifications subies?
Modifications sans changer le caractère, TB
Modifications changeant partiellement le caractère, B
Modifications importantes, F</t>
  </si>
  <si>
    <t>Le bâtiment est-il constitué de matériaux de qualité ou particuliers et/ou a-t-il fait l'objet d'une mise en œuvre de qualité ou particulière?
Si non, F
Si oui, passer au stade suivant</t>
  </si>
  <si>
    <t>Dans quelle mesure l’édifice est-il représentatif d'une typologie architecturale industrielle particulière?</t>
  </si>
  <si>
    <t>Quel est l'indice de richesse de la commune?</t>
  </si>
  <si>
    <t>Quel est l'indice de richesse de la zone?</t>
  </si>
  <si>
    <t>Caractéristiques réglementaires</t>
  </si>
  <si>
    <t>Quelle est la qualité ou la particularité des matériaux et/ou de leur mise en œuvre?
Forte, E
Moyenne, TB
Faible, B</t>
  </si>
  <si>
    <t>Le bâtiment est-il directement lié à un savoir-faire ouvrier?
Si non, F
Si oui, passer au stade suivant</t>
  </si>
  <si>
    <t>Dans quelle mesure ce savoir-faire ouvrier est-il reconnu?
Fortement, E
Moyennement, TB
Faiblement, B</t>
  </si>
  <si>
    <t>Quelle est l'importance du déplacement subi?
A été replacé à la position initiale, TB       
A été déplacé au sein du site, B    
A été déplacé dans un nouveau site, F</t>
  </si>
  <si>
    <t>Dans quelle mesure le site est-il desservi par les voies ferrées?</t>
  </si>
  <si>
    <t>Ville fortement développée - E
Ville moyennement développée - TB
Ville faiblement développée - B
Ville non développée - F</t>
  </si>
  <si>
    <t>Y a-t-il possibilité de parkings desservant le bâtiment?</t>
  </si>
  <si>
    <t>Open-space totalement adaptable - E
Espace facilement adaptable à une fonction commune avec de faibles restrictions - TB  
Espace difficilement adaptable - B   
Espace avec nombreuses zones non adaptables à des fonctions usuelles - F</t>
  </si>
  <si>
    <t>&gt; 4 m - E 
&gt; 3 à 4 m - TB
2, 4 à 3 m  - B 
&lt; 2,4 - F</t>
  </si>
  <si>
    <t>Quelle est l'ampleur de l'entrave des règlements urbanistiques à la reconversion du bâtiment</t>
  </si>
  <si>
    <t>Le site est-il directement accessible depuis le réseau routier?
Si non, F
Si oui, passer au stade suivant</t>
  </si>
  <si>
    <t>Quelle est l'importance de ce réseau routier?
Régionale, E
Provinciale, TB
Locale, F</t>
  </si>
  <si>
    <t>Le site peut-il être desservi par les voies ferrées?
Si non, F
Si oui, passer au stade suivant</t>
  </si>
  <si>
    <t>Desserte directe - E    
Desserte à proximité - TB    
Desserte rapidement accessible via le réseau routier - B      
Non applicable - F</t>
  </si>
  <si>
    <t>Quelle est l'importance de cette desserte?
Desserte directe, E
Desserte à proximité, TB
Desserte rapidement accessible via le réseau routier, B</t>
  </si>
  <si>
    <t>Quelle est le type de connexion?
Connexion directe, E
Connexion indirecte, TB
Rapidement accessible via le réseau routier, B</t>
  </si>
  <si>
    <t>Le site est-il facilement accessible aux modes doux?
Si non, F
Si oui, passer au stade suivant</t>
  </si>
  <si>
    <t>Lignes mutliples directement accessibles - E
Lignes multiples rapidement accessibles à pied - TB
Au moins une ligne rapidement accessible à pied - B
Pas de lignes rapidement accessibles - F</t>
  </si>
  <si>
    <t>Quelle est l'importance de la desserte du site en transport en commun?</t>
  </si>
  <si>
    <t>Existe-t-il des lignes de transport en commun rapidement accessibles à pied depuis le site?
Si non, F
Si oui, passer au stade suivant</t>
  </si>
  <si>
    <t>Quelle est l'importance de cette desserte?
Lignes multiples directement accessibles, E
Lignes multiples rapidement accessibles à pied, TB
Au moins une ligne rapidement accessible à pied, B</t>
  </si>
  <si>
    <t>Quelle est l'importance de ce développement économique?
Ville fortement développée, E
Ville moyennement développée, TB
Ville faiblement développée, B</t>
  </si>
  <si>
    <t>Quelle est l'importance de ces pôles urbains?
Régionale, E
Provinciale, TB
Locale, B</t>
  </si>
  <si>
    <t>Quelle est l'importance de ces pôles économiques?
Régionale, E
Provinciale, TB
Locale, B</t>
  </si>
  <si>
    <t>La zone où se situe le site est-elle développée du point de vue économique?
Si non, F
Si oui, passer au stade suivant</t>
  </si>
  <si>
    <t>Le bâtiment est-il accessible depuis la voirie?
Si non, F
Si oui, passer au stade suivant</t>
  </si>
  <si>
    <t>Le bâtiment est-il visible au sein du territoire? 
Si non, F
Si oui, passer au stade suivant</t>
  </si>
  <si>
    <t>Directement accessible via le réseau de voies douces - E  
Accessible via des aménagements réservés aux modes doux - TB
Facilement accessible via des trottoirs - B   
Difficilement accessible aux modes doux - F</t>
  </si>
  <si>
    <t>Bien en vue dans la ville - E  
Bien en vue dans le voisinage - TB
Bien en vue depuis le site - B
Peu visible - F</t>
  </si>
  <si>
    <t>Existe-t-il des possibilités d'extension des activités en lien direct avec le bâtiment? 
Si non, F
Si oui, passer au stade suivant</t>
  </si>
  <si>
    <t>Dans quelle mesure le bâtiment est-il visible?
Bien en vue dans la ville, E  
Bien en vue dans le voisinage, TB
Bien en vue depuis le site, B</t>
  </si>
  <si>
    <t>Quelle est la possibilité d'extension?
Possible dans plus d'une direction, E
Possible dans une direction, TB
Possible mais faible, B</t>
  </si>
  <si>
    <t>Possible dans plus d'une direction - E  
Possible dans une direction - TB
Possible mais faible - B
Pas de possibilité - F</t>
  </si>
  <si>
    <t>Existe-t-il des possibilités de parkings desservant le bâtiment au sein du site?
Si non, F
Si oui, passer au stade suivant</t>
  </si>
  <si>
    <t>Quelle est la possibilité de parkings au sein du site?
Parkings directement adjacents au bâtiment, E
Parkings à proximité du bâtiment, TB
Parkings dans le site, B</t>
  </si>
  <si>
    <t>Parkings directement adjacents au bâtiment - E
Parkings à proximité du bâtiment - TB   
Parkings dans le site - B     
Pas de possibilités dans le site - F</t>
  </si>
  <si>
    <t>Espaces verts directement adjacents au bâtiment - E
Espaces verts à proximité du bâtiment - TB   
Espaces verts dans le site - B     
Pas de possibilités dans le site - F</t>
  </si>
  <si>
    <t>Existe-t-il des possibilités d'espaces verts en lien avec le bâtiment au sein du site?
Si non, F
Si oui, passer au stade suivant</t>
  </si>
  <si>
    <t>Quelle est la possibilité d'espaces verts au sein du site?
Espaces verts directement adjacents au bâtiment, E
Espaces verts à proximité du bâtiment, TB
Espaces verts dans le site, B</t>
  </si>
  <si>
    <t>Existe-t-il des systèmes réutilisables au sein du bâtiment?
Si non, F
Si oui, passer au stade suivant</t>
  </si>
  <si>
    <t>Dans quelle mesure les systèmes présents sont-ils réutilisables?
Systèmes réutilisables tels quels, E
Systèmes en grande partie réutilisables, TB
Systèmes en partie réutilisables, B</t>
  </si>
  <si>
    <t>Accès à la lumière déjà prévu pour la majorité des espaces - E 
Accès à la lumière possible pour la majorité des espaces - TB 
Accès à la lumière possible pour une grande partie des espaces - B  
Accès à la lumière impossible pour une grande partie des espaces - F</t>
  </si>
  <si>
    <t>L'accès à la lumière naturelle est-il possible pour un partie des espaces?
Si non, F
Si oui, passer au stade suivant</t>
  </si>
  <si>
    <t xml:space="preserve">Dans quelle mesure la configuration du bâtiment permet-elle l'accès à la lumière naturelle?
Accès à la lumière déjà prévu pour la majorité des espaces, E 
Accès à la lumière possible pour la majorité des espaces , TB 
Accès à la lumière possible pour une grande partie des espaces, B  </t>
  </si>
  <si>
    <t xml:space="preserve">Excellent - E 
Très bon - TB
Moyen - B
Mauvais ou non applicable - F                                 </t>
  </si>
  <si>
    <t xml:space="preserve">Excellent - E 
Très bon - TB
Moyen - B
Mauvais ou non applicable- F                                 </t>
  </si>
  <si>
    <t xml:space="preserve">Excellent - E
Très bon - TB
Moyen - B
Mauvais ou non applicable - F                                 </t>
  </si>
  <si>
    <t xml:space="preserve">Excellent - E
Très bon - TB
Moyen - B
Mauvais ou non applicable- F                                 </t>
  </si>
  <si>
    <t xml:space="preserve">Excellente - E 
Très bonne - TB
Moyenne - B
Mauvais ou non applicable - F                                 </t>
  </si>
  <si>
    <t>Le bâtiment dispose-t-il de surfaces facilement réutilisables?
Si non, F
SI oui, passer au stade suivant</t>
  </si>
  <si>
    <t>Quelle est l'importance des surfaces permettant des réutilisations diversifiées?</t>
  </si>
  <si>
    <t>Menuiseries : fenêtres, portes, volets, parquets, escaliers, moulures …</t>
  </si>
  <si>
    <t>Structure portante : élément horizontal ou vertical permettant la stabilité du bâtiment et de sa toiture</t>
  </si>
  <si>
    <t>Cloisons, dalles, structures secondaires non indispensables à la stabilité du bâtiment et de sa toiture</t>
  </si>
  <si>
    <t>Façades : parois verticales extérieures fermant le bâtiment</t>
  </si>
  <si>
    <t>Le bâtiment dispose-t-il de nombreuses zones non adaptables à des fonctions usuelles?
Si oui, F
Si non, passer au stade suivant</t>
  </si>
  <si>
    <t xml:space="preserve">Dans quelle mesure l'espace est-t-il adaptable?
Open-space totalement adaptable, E
Espace facilement adaptable à une fonction commune avec de faibles restrictions, TB  
Espace difficilement adaptable, B   </t>
  </si>
  <si>
    <t>Remarque : la sécurité inclut notamment les dangers de chutes dans le vide, les risques de ruines de matériaux , la sécurité incendie</t>
  </si>
  <si>
    <t>Le site est-il connecté à une voie d'eau navigable?
Si non, F
Si oui, passer au stade suivant</t>
  </si>
  <si>
    <t xml:space="preserve">Quelle est l'importance de cette accessibilité?
Directement accessible via le réseau de voies douces, E  
Accessible via des aménagements réservés aux modes doux, TB
Accessible via des trottoirs, B   </t>
  </si>
  <si>
    <t>Remarque : la capacité de résistance au feu du bâtiment est principalement liée à la résistance de la structure (liée notamment au temps de conservation des propriétés de stabilité) et également à la réaction au feu des autres matériaux (liée au comportement des matériaux soumis à de hautes températures) et à leur résistance (stabilité, étanchéité aux flammes, isolation thermique)</t>
  </si>
  <si>
    <t>La ville où se trouve le site est-elle développée du point de vue économique?
Si non, F
Si oui, passer au stade suivant</t>
  </si>
  <si>
    <t>Phase 1</t>
  </si>
  <si>
    <t>Détermination de la nature de l'infrastructure</t>
  </si>
  <si>
    <t xml:space="preserve">Phase 2 </t>
  </si>
  <si>
    <t>Etude de la valeur patrimoniale et du potentiel de reconversion</t>
  </si>
  <si>
    <t>Phase 2A</t>
  </si>
  <si>
    <t xml:space="preserve">Etude de la valeur patrimoniale </t>
  </si>
  <si>
    <t xml:space="preserve">Phase 2B </t>
  </si>
  <si>
    <t>Etude du potentiel de reconversion</t>
  </si>
  <si>
    <t>Phase 3</t>
  </si>
  <si>
    <t>Comparaison des résultats et détermination des options à étudier</t>
  </si>
  <si>
    <t>3 Phases de l'analyse</t>
  </si>
  <si>
    <t>Score global et appréciation associée</t>
  </si>
  <si>
    <t>Score et appréciation liés aux caractéristiques extrinsèques</t>
  </si>
  <si>
    <t>&gt; 110 - E
&gt; 90 à 110 - TB
80 à 90 - B
&lt; 80 - F</t>
  </si>
  <si>
    <t>&gt; 4500 m² à 15 000 m² - E 
1000 m² à 4500 m² - TB  
&lt; 1000 m² ou &gt; 15 000 m²- B
Pas de surface facilement réutilisable - F</t>
  </si>
  <si>
    <t>Etat structures portantes</t>
  </si>
  <si>
    <t>Etat structures non portantes</t>
  </si>
  <si>
    <t>Quelle est la possibilité d'extension des activités?</t>
  </si>
  <si>
    <t xml:space="preserve">La première phase consiste à déterminer si l’infrastructure étudiée peut être analysée globalement (infrastructure cohérente) ou s’il est nécessaire de la diviser en sous-infrastructures présentant des formes bâties fortement différentes (infrastructure composée). </t>
  </si>
  <si>
    <t>La deuxième phase a pour objectif de déterminer la valeur patrimoniale (phase 2A) et le potentiel de reconversion des infrastructures (phase 2B) sur base de questionnaires étudiant les différents aspects de ces deux enjeux. 
Dans le cas des infrastructures cohérentes, on appliquera la phase 2 pour l'infrastructure globale.
Dans le cas des infrastructures composées, on étudiera, d'une part, la valeur patrimoniale pour l'infrastructure globale et pour les sous-infrastructures et, d'autre part, le potentiel de reconversion pour les sous-infrastructures (un fichier excel pour l'infrastructure globale, un fichier excel pour chaque sous-infrastructure)</t>
  </si>
  <si>
    <t xml:space="preserve">Les résultats finaux issus des deux questionnaires sont disponibles dans la feuille "Résultats" (feuille 4 de l'Excel) . Les résultats intermédiaires sont disponibles dans les feuilles 5 et 6 de l'Excel.
Pour analyser les infrastructures cohérentes, il faut étudier les résultats de la valeur patrimoniale et du potentiel de reconversion  de l'infrastructure globale afin de choisir les options à étudier.
Pour analyser les infrastructures composées, il faut observer les résultats de la valeur patrimoniale de l'infrastructure globale et les résultats de la valeur patrimoniale et du potentiel de reconversion des infrastructures composées. </t>
  </si>
  <si>
    <t>La ville se situe-t-elle à proximité de pôles urbains (points de convergence de l'urbanisation)?
Si non, F
Si oui, passer au stade suivant</t>
  </si>
  <si>
    <t>La ville se situe-t-elle à proximité de pôles économiques (points de convergence d'activités économiques)?
Si non, F
Si oui, passer au stade suivant</t>
  </si>
  <si>
    <t>La zone se situe-t-elle à proximité de pôles urbains (points de convergence de l'urbanisation)?
Si non, F
Si oui, passer au stade suivant</t>
  </si>
  <si>
    <t>La zone se situe-t-elle à proximité de pôles économiques (points de convergence d'activités économiques)?
Si non, F
Si oui, passer au stade suivant</t>
  </si>
  <si>
    <t>Résultats de la valeur patrimoniale de l'infrastructure</t>
  </si>
  <si>
    <t>Résultats du potentiel de reconversion de l'infrastructure</t>
  </si>
  <si>
    <t>graphique radar</t>
  </si>
  <si>
    <t>Scores (/10) et appréciations des intérêts patrimoniaux de l'infrastructure</t>
  </si>
  <si>
    <t>Scores (/10) et appréciations des objets d'analyse du potentiel de reconversion de l'infrastructure</t>
  </si>
  <si>
    <t>Attention : les résultats du potentiel de reconversion ne doivent pas être générés ni pris en compte dans le cas de l'analyse du potentiel de reconversion de l'infrastructure globale d'une infastructure composée (valeurs nulles pour tous les critères). 
Pour connaître le potentiel de reconversion d'une infrastructure composée, il faut analyser les potentiels de reconversion de ses sous-infrastructures.</t>
  </si>
  <si>
    <t>Scores (/10) des critères de l'infrastructure</t>
  </si>
  <si>
    <t>Diagramme radar de la valeur patrimoniale de l'infrastructure</t>
  </si>
  <si>
    <t>Diagramme radar du potentiel de reconversion de l'infrastructure</t>
  </si>
  <si>
    <t>Intérêt mémoriel et affectif</t>
  </si>
  <si>
    <t>Attachement de la population</t>
  </si>
  <si>
    <t>Dans quelle mesure les actions de la population traduisent-elles un attachement affectif au bâtiment?</t>
  </si>
  <si>
    <t>Actions concrètes et organisées - E
Marques d'attachement ponctuelles - TB
Marques d'attachement rares - B
Actions inexistantes - F</t>
  </si>
  <si>
    <t>Le bâtiment fait-il l'objet d'actions et de marques d'attachement de la part de la population?
Si non, F
Si oui, passer au stade suivant</t>
  </si>
  <si>
    <t>Quelle est l'ampleur de ces actions ou marques d'attachement?
Actions concrètes et organisées, E
Marques d'attachement ponctuelles, TB
Marques d'attachement rares, B</t>
  </si>
  <si>
    <t>exemple</t>
  </si>
  <si>
    <t>Etude de la valeur patrimoniale de l'infrastructure</t>
  </si>
  <si>
    <t>Score et appréciation liés aux caractéristiques intrinsèques</t>
  </si>
  <si>
    <t>/</t>
  </si>
  <si>
    <t>Remarque : concerne les règlements en vigueur, les possibilités de dérogation et de modification</t>
  </si>
  <si>
    <t>Le bâtiment est-il isolé thermiquement?
Si non, F
Si oui, passer au stade suivant</t>
  </si>
  <si>
    <t>Dans quelle mesure le bâtiment est-il isolé?
Excellente, E
Très bonne, TB
Moyenne, B</t>
  </si>
  <si>
    <t>Remarque : considérer le hauteur sous plafond représentative de la majorité des espaces</t>
  </si>
  <si>
    <t>Remarque : l'indice de richesse consiste en la comparaison du revenu fiscal moyen par habitant d'une unité administrative donnée avec le revenu moyen par habitant en Belgique. L'indice de richesse de la Belgique équivaut à 100.</t>
  </si>
  <si>
    <t>Le bâtiment est-il peu courant?
Si non, F
Si oui, passer au stade suivant</t>
  </si>
  <si>
    <t>Le bâtiment a-t-il été déplacé?
Si non, E
Si oui, passer au stade suivant</t>
  </si>
  <si>
    <t>Le bâtiment a-t-il subi des modifications depuis sa construction?
Si non, E
Si oui, passer au stade suivant</t>
  </si>
  <si>
    <t>Le bâtiment a-t-il subi des modifications depuis sa dernière utilisation?
Si non, E
Si oui, passer au stade suivant</t>
  </si>
  <si>
    <t>Le bâtiment est-il complet?
Si oui, E
Si non, passer au stade suivant</t>
  </si>
  <si>
    <t>Le bâtiment appartient-il à une typologie architecturale industrielle particulière?
Si non, F
Si oui, passer au stade suivant</t>
  </si>
  <si>
    <t>Le bâtiment fait-il partie d'une évolution de biens similaires?
Si non, F
Si oui, passer au stade suivant</t>
  </si>
  <si>
    <t>L'histoire du bâtiment est-elle connue?
Si non, F
Si oui, passer au stade suivant</t>
  </si>
  <si>
    <t>Existe-t-il des archives et documents concernant le bâtiment?
Si non, F
Si oui, passer au stade suivant</t>
  </si>
  <si>
    <t>Le bâtiment présente-t-il un intérêt urbanistique par sa position dans la trame bâtie?
Si non, F
Si oui, passer au stade suivant</t>
  </si>
  <si>
    <t>Le bâtiment fait-il partie d'un ensemble bâti?
Si non, F
Si oui, passer au stade suivant</t>
  </si>
  <si>
    <t>L'encadrement paysager actuel du bâtiment est-il similaire à l'encadrement dans lequel le bâtiment s'est développé?
Si non, F
Si oui, passer au stade suivant</t>
  </si>
  <si>
    <t>Le bâtiment participe-t-il au caractère de la zone où il prend place?
Si non, F
Si oui, passer au stade suivant</t>
  </si>
  <si>
    <t>Le bâtiment constitue-t-il un point d'intérêt dans le paysage?
Si non, F
Si oui, passer au stade suivant</t>
  </si>
  <si>
    <t>L'ensemble bâti présente-t-il un intérêt urbanistique au niveau du tracé viaire, des espaces non bâtis ou de l'articulation de l'architecture?
Si non, F
Si oui, passer au stade suivant</t>
  </si>
  <si>
    <t>A quel niveau peut-on dire que le bâtiment est rare?
Régional, E
Provincial, TB
Local, B</t>
  </si>
  <si>
    <t>Les fonctions premières du bâtiment sont-elles identifiables?
Si non, F
Si oui, passer au stade suivant</t>
  </si>
  <si>
    <t>Dans quelle mesure le bâtiment est-il accessible?
En bordure de voirie, E
A proximité de voirie, TB
En cœur de site, B</t>
  </si>
  <si>
    <t>Toitures et zingueries : comprend l'ensemble des éléments permettant la couverture et la stabilité de cette couverture ainsi  que les installations participant à la descente des eaux pluviales</t>
  </si>
  <si>
    <t>Quelle est l'importance des surfaces permettant des réutilisations diversifiées?
&gt; 4500 m² à 15 000 m², E 
1000 m² à 4500 m², TB  
&lt; 1000 m² ou &gt; 15 000 m², B</t>
  </si>
  <si>
    <t>Remplir le questionnaire "VP Questions-réponses" (feuille 2 de l'Excel). Les cases à remplir sont en jaune et une aide au questionnement est disponible en vis-à-vis de chaque question.</t>
  </si>
  <si>
    <t>Remplir le questionnaire "PR Questions réponses" (feuille 3 de l'Excel). Les cases à remplir sont en jaune et une aide au questionnement est disponible en vis-à-vis de chaque question.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</si>
</sst>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sz val="15"/>
      <color rgb="FFFF000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thin">
        <color indexed="64"/>
      </right>
      <top/>
      <bottom/>
      <diagonal/>
    </border>
  </borders>
  <cellStyleXfs count="1">
    <xf numFmtId="0" fontId="0" fillId="0" borderId="0"/>
  </cellStyleXfs>
  <cellXfs count="176">
    <xf numFmtId="0" fontId="0" fillId="0" borderId="0" xfId="0"/>
    <xf numFmtId="0" fontId="0" fillId="3" borderId="1" xfId="0" applyFill="1" applyBorder="1" applyAlignment="1">
      <alignment horizontal="left" vertical="top" wrapText="1"/>
    </xf>
    <xf numFmtId="0" fontId="0" fillId="0" borderId="0" xfId="0" applyAlignment="1">
      <alignment horizontal="left" vertical="top"/>
    </xf>
    <xf numFmtId="0" fontId="0" fillId="0" borderId="0" xfId="0" applyFill="1" applyBorder="1" applyAlignment="1">
      <alignment horizontal="left" vertical="top"/>
    </xf>
    <xf numFmtId="0" fontId="0" fillId="0" borderId="0" xfId="0" applyFill="1" applyBorder="1" applyAlignment="1">
      <alignment vertical="top"/>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0" borderId="4" xfId="0" applyFill="1" applyBorder="1" applyAlignment="1">
      <alignment horizontal="left" vertical="top" wrapText="1"/>
    </xf>
    <xf numFmtId="0" fontId="0" fillId="5" borderId="1" xfId="0" applyFill="1" applyBorder="1" applyAlignment="1">
      <alignment horizontal="left" vertical="top" wrapText="1"/>
    </xf>
    <xf numFmtId="0" fontId="0" fillId="6" borderId="1" xfId="0" applyFill="1" applyBorder="1" applyAlignment="1">
      <alignment horizontal="left" vertical="top" wrapText="1"/>
    </xf>
    <xf numFmtId="0" fontId="0" fillId="6" borderId="2" xfId="0" applyFill="1" applyBorder="1" applyAlignment="1">
      <alignment horizontal="left" vertical="top" wrapText="1"/>
    </xf>
    <xf numFmtId="0" fontId="0" fillId="6" borderId="1" xfId="0" applyFill="1" applyBorder="1" applyAlignment="1">
      <alignment horizontal="left" vertical="top"/>
    </xf>
    <xf numFmtId="0" fontId="0" fillId="5" borderId="1" xfId="0" applyFill="1" applyBorder="1" applyAlignment="1">
      <alignment horizontal="left" vertical="top"/>
    </xf>
    <xf numFmtId="0" fontId="0" fillId="5" borderId="3" xfId="0" applyFill="1" applyBorder="1" applyAlignment="1">
      <alignment horizontal="left" vertical="top" wrapText="1"/>
    </xf>
    <xf numFmtId="0" fontId="0" fillId="6" borderId="3" xfId="0" applyFill="1" applyBorder="1" applyAlignment="1">
      <alignment horizontal="left" vertical="top" wrapText="1"/>
    </xf>
    <xf numFmtId="0" fontId="0" fillId="5" borderId="5" xfId="0" applyFill="1" applyBorder="1" applyAlignment="1">
      <alignment horizontal="left" vertical="top"/>
    </xf>
    <xf numFmtId="0" fontId="0" fillId="5" borderId="3" xfId="0" applyFill="1" applyBorder="1" applyAlignment="1">
      <alignment horizontal="left" vertical="top"/>
    </xf>
    <xf numFmtId="0" fontId="0" fillId="0" borderId="0" xfId="0" applyAlignment="1">
      <alignment wrapText="1"/>
    </xf>
    <xf numFmtId="0" fontId="0" fillId="5" borderId="1" xfId="0" applyFill="1" applyBorder="1" applyAlignment="1">
      <alignment wrapText="1"/>
    </xf>
    <xf numFmtId="0" fontId="0" fillId="0" borderId="3" xfId="0" applyBorder="1" applyAlignment="1">
      <alignment horizontal="center" vertical="top" wrapText="1"/>
    </xf>
    <xf numFmtId="0" fontId="0" fillId="0" borderId="3" xfId="0" applyFill="1" applyBorder="1" applyAlignment="1">
      <alignment horizontal="left" vertical="top" wrapText="1"/>
    </xf>
    <xf numFmtId="0" fontId="0" fillId="5" borderId="1" xfId="0" applyFill="1" applyBorder="1"/>
    <xf numFmtId="0" fontId="0" fillId="5" borderId="2" xfId="0" applyFill="1" applyBorder="1"/>
    <xf numFmtId="0" fontId="0" fillId="4" borderId="7" xfId="0" applyFill="1" applyBorder="1" applyAlignment="1">
      <alignment horizontal="left" vertical="top"/>
    </xf>
    <xf numFmtId="0" fontId="0" fillId="5" borderId="3" xfId="0" applyFill="1" applyBorder="1" applyAlignment="1" applyProtection="1">
      <alignment horizontal="left" vertical="top" wrapText="1"/>
    </xf>
    <xf numFmtId="0" fontId="0" fillId="3" borderId="7" xfId="0" applyFill="1" applyBorder="1" applyAlignment="1">
      <alignment horizontal="left" vertical="top" wrapText="1"/>
    </xf>
    <xf numFmtId="0" fontId="0" fillId="3" borderId="11" xfId="0" applyFill="1" applyBorder="1" applyAlignment="1">
      <alignment horizontal="left" vertical="top" wrapText="1"/>
    </xf>
    <xf numFmtId="0" fontId="0" fillId="5" borderId="6" xfId="0" applyFill="1" applyBorder="1" applyAlignment="1">
      <alignment horizontal="left" vertical="top"/>
    </xf>
    <xf numFmtId="0" fontId="0" fillId="5" borderId="12" xfId="0" applyFill="1" applyBorder="1" applyAlignment="1">
      <alignment horizontal="left" vertical="top"/>
    </xf>
    <xf numFmtId="0" fontId="0" fillId="5" borderId="15" xfId="0" applyFill="1" applyBorder="1" applyAlignment="1">
      <alignment horizontal="left" vertical="top"/>
    </xf>
    <xf numFmtId="0" fontId="0" fillId="3" borderId="15" xfId="0" applyFill="1" applyBorder="1" applyAlignment="1">
      <alignment horizontal="left" vertical="top" wrapText="1"/>
    </xf>
    <xf numFmtId="0" fontId="0" fillId="2" borderId="13" xfId="0" applyFill="1" applyBorder="1" applyAlignment="1">
      <alignment horizontal="center" vertical="top"/>
    </xf>
    <xf numFmtId="0" fontId="0" fillId="0" borderId="1" xfId="0" applyBorder="1" applyAlignment="1">
      <alignment horizontal="left" vertical="top" wrapText="1"/>
    </xf>
    <xf numFmtId="0" fontId="0" fillId="8" borderId="1" xfId="0" applyFill="1" applyBorder="1" applyAlignment="1">
      <alignment horizontal="left" vertical="top" wrapText="1"/>
    </xf>
    <xf numFmtId="0" fontId="0" fillId="7" borderId="7" xfId="0" applyFill="1" applyBorder="1" applyAlignment="1">
      <alignment horizontal="left" vertical="top"/>
    </xf>
    <xf numFmtId="0" fontId="0" fillId="9" borderId="5" xfId="0" applyFill="1" applyBorder="1" applyAlignment="1">
      <alignment horizontal="left" vertical="top" wrapText="1"/>
    </xf>
    <xf numFmtId="0" fontId="0" fillId="9" borderId="1" xfId="0" applyFill="1" applyBorder="1" applyAlignment="1">
      <alignment vertical="top" wrapText="1"/>
    </xf>
    <xf numFmtId="0" fontId="0" fillId="8" borderId="9" xfId="0" applyFill="1" applyBorder="1" applyAlignment="1">
      <alignment horizontal="left" vertical="top" wrapText="1"/>
    </xf>
    <xf numFmtId="0" fontId="0" fillId="8" borderId="2" xfId="0" applyFill="1" applyBorder="1" applyAlignment="1">
      <alignment horizontal="left" vertical="top" wrapText="1"/>
    </xf>
    <xf numFmtId="0" fontId="0" fillId="8" borderId="1" xfId="0" applyFill="1" applyBorder="1" applyAlignment="1">
      <alignment vertical="top" wrapText="1"/>
    </xf>
    <xf numFmtId="0" fontId="0" fillId="9" borderId="3" xfId="0" applyFill="1" applyBorder="1" applyAlignment="1">
      <alignment horizontal="left" vertical="top" wrapText="1"/>
    </xf>
    <xf numFmtId="0" fontId="0" fillId="3" borderId="7" xfId="0" applyFill="1" applyBorder="1" applyAlignment="1">
      <alignment vertical="top" wrapText="1"/>
    </xf>
    <xf numFmtId="0" fontId="0" fillId="0" borderId="7" xfId="0" applyBorder="1" applyAlignment="1">
      <alignment horizontal="left" vertical="top" wrapText="1"/>
    </xf>
    <xf numFmtId="0" fontId="0" fillId="9" borderId="10" xfId="0" applyFill="1" applyBorder="1" applyAlignment="1">
      <alignment horizontal="left" vertical="top" wrapText="1"/>
    </xf>
    <xf numFmtId="0" fontId="0" fillId="9" borderId="3" xfId="0" applyFill="1" applyBorder="1" applyAlignment="1">
      <alignment vertical="top" wrapText="1"/>
    </xf>
    <xf numFmtId="0" fontId="0" fillId="0" borderId="0" xfId="0" applyAlignment="1">
      <alignment vertical="top" wrapText="1"/>
    </xf>
    <xf numFmtId="0" fontId="0" fillId="0" borderId="1" xfId="0" applyFill="1" applyBorder="1" applyAlignment="1">
      <alignment vertical="top" wrapText="1"/>
    </xf>
    <xf numFmtId="0" fontId="0" fillId="10" borderId="12" xfId="0" applyFill="1" applyBorder="1" applyAlignment="1">
      <alignment vertical="top" wrapText="1"/>
    </xf>
    <xf numFmtId="0" fontId="0" fillId="0" borderId="0" xfId="0" applyBorder="1" applyAlignment="1">
      <alignment vertical="top" wrapText="1"/>
    </xf>
    <xf numFmtId="0" fontId="0" fillId="7" borderId="2" xfId="0" applyFill="1" applyBorder="1"/>
    <xf numFmtId="0" fontId="0" fillId="5" borderId="3" xfId="0" applyFill="1" applyBorder="1"/>
    <xf numFmtId="0" fontId="0" fillId="8" borderId="1" xfId="0" applyFill="1" applyBorder="1" applyAlignment="1">
      <alignment horizontal="left" vertical="top" wrapText="1"/>
    </xf>
    <xf numFmtId="0" fontId="0" fillId="8" borderId="2" xfId="0" applyFill="1" applyBorder="1" applyAlignment="1">
      <alignment horizontal="left" vertical="top" wrapText="1"/>
    </xf>
    <xf numFmtId="0" fontId="0" fillId="8" borderId="5" xfId="0" applyFill="1" applyBorder="1" applyAlignment="1">
      <alignment horizontal="left" vertical="top" wrapText="1"/>
    </xf>
    <xf numFmtId="0" fontId="0" fillId="8" borderId="3" xfId="0" applyFill="1" applyBorder="1" applyAlignment="1">
      <alignment horizontal="left" vertical="top" wrapText="1"/>
    </xf>
    <xf numFmtId="0" fontId="0" fillId="0" borderId="3" xfId="0" applyBorder="1" applyAlignment="1">
      <alignment horizontal="center" vertical="top" wrapText="1"/>
    </xf>
    <xf numFmtId="0" fontId="0" fillId="4" borderId="1" xfId="0" applyFill="1" applyBorder="1" applyAlignment="1">
      <alignment horizontal="center"/>
    </xf>
    <xf numFmtId="0" fontId="0" fillId="0" borderId="1" xfId="0" applyBorder="1" applyAlignment="1">
      <alignment vertical="top" wrapText="1"/>
    </xf>
    <xf numFmtId="0" fontId="0" fillId="8" borderId="1" xfId="0" applyFill="1" applyBorder="1" applyAlignment="1">
      <alignment wrapText="1"/>
    </xf>
    <xf numFmtId="0" fontId="0" fillId="0" borderId="2" xfId="0" applyFill="1" applyBorder="1" applyAlignment="1">
      <alignment vertical="top" wrapText="1"/>
    </xf>
    <xf numFmtId="164" fontId="0" fillId="0" borderId="3" xfId="0" applyNumberFormat="1" applyBorder="1" applyAlignment="1">
      <alignment horizontal="center"/>
    </xf>
    <xf numFmtId="0" fontId="0" fillId="0" borderId="1" xfId="0" applyFill="1" applyBorder="1" applyAlignment="1">
      <alignment horizontal="center"/>
    </xf>
    <xf numFmtId="164" fontId="0" fillId="0" borderId="1" xfId="0" applyNumberFormat="1" applyBorder="1" applyAlignment="1">
      <alignment horizontal="center"/>
    </xf>
    <xf numFmtId="164" fontId="0" fillId="0" borderId="2" xfId="0" applyNumberFormat="1" applyBorder="1" applyAlignment="1">
      <alignment horizontal="center"/>
    </xf>
    <xf numFmtId="164" fontId="0" fillId="7" borderId="2" xfId="0" applyNumberFormat="1" applyFill="1" applyBorder="1" applyAlignment="1">
      <alignment horizontal="center"/>
    </xf>
    <xf numFmtId="0" fontId="0" fillId="7" borderId="2" xfId="0" applyFill="1" applyBorder="1" applyAlignment="1">
      <alignment horizontal="center"/>
    </xf>
    <xf numFmtId="0" fontId="0" fillId="6" borderId="1" xfId="0" applyFill="1" applyBorder="1" applyAlignment="1">
      <alignment horizontal="left" vertical="top" wrapText="1"/>
    </xf>
    <xf numFmtId="0" fontId="0" fillId="4" borderId="1" xfId="0" applyFill="1" applyBorder="1"/>
    <xf numFmtId="164" fontId="0" fillId="4" borderId="1" xfId="0" applyNumberFormat="1" applyFill="1" applyBorder="1" applyAlignment="1">
      <alignment horizontal="center"/>
    </xf>
    <xf numFmtId="164" fontId="0" fillId="0" borderId="1" xfId="0" applyNumberFormat="1" applyBorder="1" applyAlignment="1">
      <alignment horizontal="center" vertical="top" wrapText="1"/>
    </xf>
    <xf numFmtId="164" fontId="0" fillId="0" borderId="1" xfId="0" applyNumberFormat="1" applyFill="1" applyBorder="1" applyAlignment="1">
      <alignment horizontal="center" vertical="top"/>
    </xf>
    <xf numFmtId="0" fontId="0" fillId="0" borderId="1" xfId="0" applyBorder="1" applyAlignment="1">
      <alignment horizontal="left" vertical="top"/>
    </xf>
    <xf numFmtId="0" fontId="0" fillId="0" borderId="0" xfId="0" applyFill="1" applyBorder="1" applyAlignment="1">
      <alignment horizontal="left" vertical="top" wrapText="1"/>
    </xf>
    <xf numFmtId="0" fontId="0" fillId="0" borderId="0" xfId="0" applyFill="1" applyBorder="1" applyAlignment="1">
      <alignment vertical="top" wrapText="1"/>
    </xf>
    <xf numFmtId="0" fontId="0" fillId="0" borderId="0" xfId="0" applyAlignment="1">
      <alignment horizontal="left" vertical="top" wrapText="1"/>
    </xf>
    <xf numFmtId="0" fontId="0" fillId="11" borderId="1" xfId="0" applyFill="1" applyBorder="1" applyAlignment="1">
      <alignment horizontal="left" vertical="top" wrapText="1"/>
    </xf>
    <xf numFmtId="0" fontId="0" fillId="5" borderId="18" xfId="0" applyFill="1" applyBorder="1" applyAlignment="1">
      <alignment horizontal="left" vertical="top" wrapText="1"/>
    </xf>
    <xf numFmtId="0" fontId="0" fillId="5" borderId="19" xfId="0" applyFill="1" applyBorder="1" applyAlignment="1">
      <alignment horizontal="left" vertical="top" wrapText="1"/>
    </xf>
    <xf numFmtId="0" fontId="0" fillId="0" borderId="20" xfId="0" applyBorder="1" applyAlignment="1">
      <alignment horizontal="left" vertical="top" wrapText="1"/>
    </xf>
    <xf numFmtId="0" fontId="0" fillId="5" borderId="21" xfId="0" applyFill="1" applyBorder="1" applyAlignment="1">
      <alignment horizontal="left" vertical="top" wrapText="1"/>
    </xf>
    <xf numFmtId="0" fontId="0" fillId="5" borderId="22" xfId="0" applyFill="1" applyBorder="1" applyAlignment="1">
      <alignment horizontal="left" vertical="top" wrapText="1"/>
    </xf>
    <xf numFmtId="0" fontId="0" fillId="0" borderId="23" xfId="0" applyBorder="1" applyAlignment="1">
      <alignment horizontal="left" vertical="top" wrapText="1"/>
    </xf>
    <xf numFmtId="0" fontId="0" fillId="11" borderId="24" xfId="0" applyFill="1" applyBorder="1" applyAlignment="1">
      <alignment horizontal="left" vertical="top" wrapText="1"/>
    </xf>
    <xf numFmtId="0" fontId="0" fillId="0" borderId="25" xfId="0" applyBorder="1" applyAlignment="1">
      <alignment horizontal="left" vertical="top" wrapText="1"/>
    </xf>
    <xf numFmtId="0" fontId="0" fillId="11" borderId="26" xfId="0" applyFill="1" applyBorder="1" applyAlignment="1">
      <alignment horizontal="left" vertical="top" wrapText="1"/>
    </xf>
    <xf numFmtId="0" fontId="0" fillId="11" borderId="27" xfId="0" applyFill="1" applyBorder="1" applyAlignment="1">
      <alignment horizontal="left" vertical="top" wrapText="1"/>
    </xf>
    <xf numFmtId="0" fontId="0" fillId="0" borderId="28" xfId="0" applyBorder="1" applyAlignment="1">
      <alignment horizontal="left" vertical="top" wrapText="1"/>
    </xf>
    <xf numFmtId="2" fontId="0" fillId="4" borderId="1" xfId="0" applyNumberFormat="1" applyFill="1" applyBorder="1" applyAlignment="1">
      <alignment horizontal="center" vertical="top" wrapText="1"/>
    </xf>
    <xf numFmtId="0" fontId="0" fillId="9" borderId="1" xfId="0" applyFill="1" applyBorder="1"/>
    <xf numFmtId="164" fontId="0" fillId="9" borderId="1" xfId="0" applyNumberFormat="1" applyFill="1" applyBorder="1" applyAlignment="1">
      <alignment horizontal="center"/>
    </xf>
    <xf numFmtId="0" fontId="0" fillId="9" borderId="1" xfId="0" applyFill="1" applyBorder="1" applyAlignment="1">
      <alignment horizontal="center"/>
    </xf>
    <xf numFmtId="0" fontId="0" fillId="12" borderId="1" xfId="0" applyFill="1" applyBorder="1"/>
    <xf numFmtId="164" fontId="0" fillId="12" borderId="1" xfId="0" applyNumberFormat="1" applyFill="1" applyBorder="1" applyAlignment="1">
      <alignment horizontal="center"/>
    </xf>
    <xf numFmtId="0" fontId="0" fillId="12" borderId="1" xfId="0" applyFill="1" applyBorder="1" applyAlignment="1">
      <alignment horizontal="center"/>
    </xf>
    <xf numFmtId="164" fontId="0" fillId="12" borderId="4" xfId="0" applyNumberFormat="1" applyFill="1" applyBorder="1" applyAlignment="1">
      <alignment horizontal="center"/>
    </xf>
    <xf numFmtId="0" fontId="0" fillId="9" borderId="1" xfId="0" applyFill="1" applyBorder="1" applyAlignment="1">
      <alignment wrapText="1"/>
    </xf>
    <xf numFmtId="164" fontId="0" fillId="9" borderId="1" xfId="0" applyNumberFormat="1" applyFill="1" applyBorder="1" applyAlignment="1">
      <alignment horizontal="center" vertical="center"/>
    </xf>
    <xf numFmtId="0" fontId="0" fillId="9" borderId="1" xfId="0" applyFill="1" applyBorder="1" applyAlignment="1">
      <alignment horizontal="center" vertical="center"/>
    </xf>
    <xf numFmtId="0" fontId="0" fillId="12" borderId="1" xfId="0" applyFill="1" applyBorder="1" applyAlignment="1">
      <alignment wrapText="1"/>
    </xf>
    <xf numFmtId="164" fontId="0" fillId="12" borderId="1" xfId="0" applyNumberFormat="1" applyFill="1" applyBorder="1" applyAlignment="1">
      <alignment horizontal="center" vertical="center"/>
    </xf>
    <xf numFmtId="0" fontId="0" fillId="12" borderId="1" xfId="0" applyFill="1" applyBorder="1" applyAlignment="1">
      <alignment horizontal="center" vertical="center"/>
    </xf>
    <xf numFmtId="0" fontId="0" fillId="6" borderId="1" xfId="0" applyFill="1" applyBorder="1" applyAlignment="1">
      <alignment horizontal="left" vertical="top" wrapText="1"/>
    </xf>
    <xf numFmtId="0" fontId="0" fillId="0" borderId="3" xfId="0" applyBorder="1" applyAlignment="1">
      <alignment horizontal="center" vertical="top" wrapText="1"/>
    </xf>
    <xf numFmtId="0" fontId="0" fillId="2" borderId="14" xfId="0" applyFill="1" applyBorder="1" applyAlignment="1">
      <alignment horizontal="center" vertical="top"/>
    </xf>
    <xf numFmtId="0" fontId="0" fillId="4" borderId="18" xfId="0" applyFill="1" applyBorder="1" applyAlignment="1">
      <alignment horizontal="center" vertical="top" wrapText="1"/>
    </xf>
    <xf numFmtId="0" fontId="0" fillId="4" borderId="19" xfId="0" applyFill="1" applyBorder="1" applyAlignment="1">
      <alignment horizontal="center" vertical="top" wrapText="1"/>
    </xf>
    <xf numFmtId="0" fontId="0" fillId="4" borderId="20" xfId="0" applyFill="1" applyBorder="1" applyAlignment="1">
      <alignment horizontal="center" vertical="top" wrapText="1"/>
    </xf>
    <xf numFmtId="0" fontId="0" fillId="0" borderId="0" xfId="0" applyAlignment="1">
      <alignment horizontal="center" vertical="top"/>
    </xf>
    <xf numFmtId="0" fontId="0" fillId="5" borderId="1" xfId="0" applyFill="1" applyBorder="1" applyAlignment="1">
      <alignment horizontal="center" vertical="top"/>
    </xf>
    <xf numFmtId="0" fontId="0" fillId="6" borderId="2" xfId="0" applyFill="1" applyBorder="1" applyAlignment="1">
      <alignment horizontal="left" vertical="top" wrapText="1"/>
    </xf>
    <xf numFmtId="0" fontId="0" fillId="6" borderId="5" xfId="0" applyFill="1" applyBorder="1" applyAlignment="1">
      <alignment horizontal="left" vertical="top" wrapText="1"/>
    </xf>
    <xf numFmtId="0" fontId="0" fillId="6" borderId="3" xfId="0" applyFill="1" applyBorder="1" applyAlignment="1">
      <alignment horizontal="left" vertical="top" wrapText="1"/>
    </xf>
    <xf numFmtId="0" fontId="0" fillId="6" borderId="2" xfId="0" applyFill="1" applyBorder="1" applyAlignment="1">
      <alignment horizontal="left" vertical="top"/>
    </xf>
    <xf numFmtId="0" fontId="0" fillId="6" borderId="3" xfId="0" applyFill="1" applyBorder="1" applyAlignment="1">
      <alignment horizontal="left" vertical="top"/>
    </xf>
    <xf numFmtId="0" fontId="0" fillId="6" borderId="1" xfId="0" applyFill="1" applyBorder="1" applyAlignment="1">
      <alignment horizontal="left" vertical="top" wrapText="1"/>
    </xf>
    <xf numFmtId="0" fontId="0" fillId="4" borderId="7" xfId="0" applyFill="1" applyBorder="1" applyAlignment="1">
      <alignment horizontal="center" vertical="top"/>
    </xf>
    <xf numFmtId="0" fontId="0" fillId="4" borderId="8" xfId="0" applyFill="1" applyBorder="1" applyAlignment="1">
      <alignment horizontal="center" vertical="top"/>
    </xf>
    <xf numFmtId="0" fontId="0" fillId="4" borderId="16" xfId="0" applyFill="1" applyBorder="1" applyAlignment="1">
      <alignment horizontal="center" vertical="top"/>
    </xf>
    <xf numFmtId="0" fontId="0" fillId="0" borderId="30" xfId="0" applyBorder="1" applyAlignment="1">
      <alignment horizontal="center" vertical="top"/>
    </xf>
    <xf numFmtId="0" fontId="0" fillId="0" borderId="29" xfId="0" applyBorder="1" applyAlignment="1">
      <alignment horizontal="center" vertical="top"/>
    </xf>
    <xf numFmtId="0" fontId="0" fillId="0" borderId="2" xfId="0" applyBorder="1" applyAlignment="1">
      <alignment horizontal="center" vertical="top" wrapText="1"/>
    </xf>
    <xf numFmtId="0" fontId="0" fillId="2" borderId="18" xfId="0" applyFill="1" applyBorder="1" applyAlignment="1">
      <alignment horizontal="center" vertical="top" wrapText="1"/>
    </xf>
    <xf numFmtId="0" fontId="0" fillId="2" borderId="19" xfId="0" applyFill="1" applyBorder="1" applyAlignment="1">
      <alignment horizontal="center" vertical="top" wrapText="1"/>
    </xf>
    <xf numFmtId="0" fontId="0" fillId="2" borderId="20" xfId="0" applyFill="1" applyBorder="1" applyAlignment="1">
      <alignment horizontal="center" vertical="top" wrapText="1"/>
    </xf>
    <xf numFmtId="0" fontId="0" fillId="4" borderId="1" xfId="0" applyFill="1" applyBorder="1" applyAlignment="1">
      <alignment horizontal="center" vertical="top"/>
    </xf>
    <xf numFmtId="0" fontId="0" fillId="4" borderId="11" xfId="0" applyFill="1" applyBorder="1" applyAlignment="1">
      <alignment horizontal="center" vertical="top"/>
    </xf>
    <xf numFmtId="0" fontId="0" fillId="9" borderId="1" xfId="0" applyFill="1" applyBorder="1" applyAlignment="1">
      <alignment horizontal="center" vertical="top"/>
    </xf>
    <xf numFmtId="0" fontId="0" fillId="0" borderId="30" xfId="0" applyBorder="1" applyAlignment="1">
      <alignment horizontal="center" vertical="top" wrapText="1"/>
    </xf>
    <xf numFmtId="0" fontId="0" fillId="0" borderId="29" xfId="0" applyBorder="1" applyAlignment="1">
      <alignment horizontal="center" vertical="top" wrapText="1"/>
    </xf>
    <xf numFmtId="0" fontId="0" fillId="8" borderId="2" xfId="0" applyFill="1" applyBorder="1" applyAlignment="1">
      <alignment horizontal="left" vertical="top" wrapText="1"/>
    </xf>
    <xf numFmtId="0" fontId="0" fillId="8" borderId="5" xfId="0" applyFill="1" applyBorder="1" applyAlignment="1">
      <alignment horizontal="left" vertical="top" wrapText="1"/>
    </xf>
    <xf numFmtId="0" fontId="0" fillId="8" borderId="3" xfId="0" applyFill="1" applyBorder="1" applyAlignment="1">
      <alignment horizontal="left" vertical="top" wrapText="1"/>
    </xf>
    <xf numFmtId="0" fontId="0" fillId="0" borderId="1" xfId="0" applyBorder="1" applyAlignment="1">
      <alignment horizontal="center" vertical="top" wrapText="1"/>
    </xf>
    <xf numFmtId="0" fontId="0" fillId="0" borderId="1" xfId="0" applyFill="1" applyBorder="1" applyAlignment="1">
      <alignment horizontal="center" vertical="top"/>
    </xf>
    <xf numFmtId="0" fontId="0" fillId="8" borderId="1" xfId="0" applyFill="1" applyBorder="1" applyAlignment="1">
      <alignment horizontal="left" vertical="top" wrapText="1"/>
    </xf>
    <xf numFmtId="0" fontId="0" fillId="7" borderId="1" xfId="0" applyFill="1" applyBorder="1" applyAlignment="1">
      <alignment horizontal="center" vertical="top" wrapText="1"/>
    </xf>
    <xf numFmtId="0" fontId="0" fillId="7" borderId="2" xfId="0" applyFill="1" applyBorder="1" applyAlignment="1">
      <alignment horizontal="center" vertical="top" wrapText="1"/>
    </xf>
    <xf numFmtId="0" fontId="0" fillId="0" borderId="7" xfId="0" applyFill="1" applyBorder="1" applyAlignment="1">
      <alignment horizontal="center"/>
    </xf>
    <xf numFmtId="0" fontId="0" fillId="0" borderId="8" xfId="0" applyFill="1" applyBorder="1" applyAlignment="1">
      <alignment horizontal="center"/>
    </xf>
    <xf numFmtId="0" fontId="0" fillId="0" borderId="9" xfId="0" applyFill="1" applyBorder="1" applyAlignment="1">
      <alignment horizontal="center"/>
    </xf>
    <xf numFmtId="0" fontId="1" fillId="0" borderId="0" xfId="0" applyFont="1" applyAlignment="1">
      <alignment horizontal="left" vertical="top" wrapText="1"/>
    </xf>
    <xf numFmtId="0" fontId="0" fillId="7" borderId="15" xfId="0" applyFill="1" applyBorder="1" applyAlignment="1">
      <alignment horizontal="center" vertical="center"/>
    </xf>
    <xf numFmtId="0" fontId="0" fillId="7" borderId="10" xfId="0" applyFill="1" applyBorder="1" applyAlignment="1">
      <alignment horizontal="center" vertical="center"/>
    </xf>
    <xf numFmtId="0" fontId="0" fillId="7" borderId="17" xfId="0" applyFill="1" applyBorder="1" applyAlignment="1">
      <alignment horizontal="center" vertical="center"/>
    </xf>
    <xf numFmtId="0" fontId="0" fillId="0" borderId="8" xfId="0" applyFill="1" applyBorder="1" applyAlignment="1">
      <alignment horizontal="center" vertical="center"/>
    </xf>
    <xf numFmtId="0" fontId="0" fillId="4" borderId="7" xfId="0" applyFill="1" applyBorder="1" applyAlignment="1">
      <alignment horizontal="center"/>
    </xf>
    <xf numFmtId="0" fontId="0" fillId="4" borderId="8" xfId="0" applyFill="1" applyBorder="1" applyAlignment="1">
      <alignment horizontal="center"/>
    </xf>
    <xf numFmtId="0" fontId="0" fillId="4" borderId="9" xfId="0" applyFill="1" applyBorder="1" applyAlignment="1">
      <alignment horizontal="center"/>
    </xf>
    <xf numFmtId="0" fontId="0" fillId="7" borderId="7" xfId="0" applyFill="1" applyBorder="1" applyAlignment="1">
      <alignment horizontal="center"/>
    </xf>
    <xf numFmtId="0" fontId="0" fillId="7" borderId="8" xfId="0" applyFill="1" applyBorder="1" applyAlignment="1">
      <alignment horizontal="center"/>
    </xf>
    <xf numFmtId="0" fontId="0" fillId="7" borderId="9" xfId="0" applyFill="1" applyBorder="1" applyAlignment="1">
      <alignment horizontal="center"/>
    </xf>
    <xf numFmtId="0" fontId="0" fillId="4" borderId="1" xfId="0" applyFill="1" applyBorder="1" applyAlignment="1">
      <alignment horizontal="center" vertical="center"/>
    </xf>
    <xf numFmtId="0" fontId="0" fillId="4" borderId="2" xfId="0" applyFill="1" applyBorder="1" applyAlignment="1">
      <alignment horizontal="center" vertical="center"/>
    </xf>
    <xf numFmtId="0" fontId="0" fillId="7" borderId="1" xfId="0" applyFill="1" applyBorder="1" applyAlignment="1">
      <alignment horizontal="center" vertical="center"/>
    </xf>
    <xf numFmtId="0" fontId="0" fillId="7" borderId="2" xfId="0" applyFill="1" applyBorder="1" applyAlignment="1">
      <alignment horizontal="center" vertical="center"/>
    </xf>
    <xf numFmtId="0" fontId="0" fillId="4" borderId="15" xfId="0" applyFill="1" applyBorder="1" applyAlignment="1">
      <alignment horizontal="center" vertical="center"/>
    </xf>
    <xf numFmtId="0" fontId="0" fillId="4" borderId="10" xfId="0" applyFill="1" applyBorder="1" applyAlignment="1">
      <alignment horizontal="center" vertical="center"/>
    </xf>
    <xf numFmtId="0" fontId="0" fillId="4" borderId="17" xfId="0" applyFill="1" applyBorder="1" applyAlignment="1">
      <alignment horizontal="center" vertical="center"/>
    </xf>
    <xf numFmtId="164" fontId="0" fillId="0" borderId="2" xfId="0" applyNumberFormat="1" applyBorder="1" applyAlignment="1">
      <alignment horizontal="center" vertical="top" wrapText="1"/>
    </xf>
    <xf numFmtId="164" fontId="0" fillId="0" borderId="3" xfId="0" applyNumberFormat="1" applyBorder="1" applyAlignment="1">
      <alignment horizontal="center" vertical="top" wrapText="1"/>
    </xf>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0" fontId="0" fillId="4" borderId="9" xfId="0" applyFill="1" applyBorder="1" applyAlignment="1">
      <alignment horizontal="left" vertical="top" wrapText="1"/>
    </xf>
    <xf numFmtId="0" fontId="0" fillId="4" borderId="7" xfId="0" applyFill="1" applyBorder="1" applyAlignment="1">
      <alignment horizontal="center" wrapText="1"/>
    </xf>
    <xf numFmtId="0" fontId="0" fillId="4" borderId="8" xfId="0" applyFill="1" applyBorder="1" applyAlignment="1">
      <alignment horizontal="center" wrapText="1"/>
    </xf>
    <xf numFmtId="0" fontId="0" fillId="4" borderId="9" xfId="0" applyFill="1" applyBorder="1" applyAlignment="1">
      <alignment horizontal="center" wrapText="1"/>
    </xf>
    <xf numFmtId="164" fontId="0" fillId="0" borderId="1" xfId="0" applyNumberFormat="1" applyBorder="1" applyAlignment="1">
      <alignment horizontal="center" vertical="top" wrapText="1"/>
    </xf>
    <xf numFmtId="164" fontId="0" fillId="0" borderId="2" xfId="0" applyNumberFormat="1" applyFill="1" applyBorder="1" applyAlignment="1">
      <alignment horizontal="center" vertical="top"/>
    </xf>
    <xf numFmtId="164" fontId="0" fillId="0" borderId="3" xfId="0" applyNumberFormat="1" applyFill="1" applyBorder="1" applyAlignment="1">
      <alignment horizontal="center" vertical="top"/>
    </xf>
    <xf numFmtId="0" fontId="0" fillId="4" borderId="9" xfId="0" applyFill="1" applyBorder="1" applyAlignment="1">
      <alignment horizontal="center" vertical="top"/>
    </xf>
    <xf numFmtId="164" fontId="0" fillId="0" borderId="5" xfId="0" applyNumberFormat="1" applyFill="1" applyBorder="1" applyAlignment="1">
      <alignment horizontal="center" vertical="top"/>
    </xf>
    <xf numFmtId="0" fontId="0" fillId="7" borderId="7" xfId="0" applyFill="1" applyBorder="1" applyAlignment="1">
      <alignment horizontal="center" vertical="top" wrapText="1"/>
    </xf>
    <xf numFmtId="0" fontId="0" fillId="7" borderId="8" xfId="0" applyFill="1" applyBorder="1" applyAlignment="1">
      <alignment horizontal="center" vertical="top" wrapText="1"/>
    </xf>
    <xf numFmtId="0" fontId="0" fillId="7" borderId="9" xfId="0" applyFill="1" applyBorder="1" applyAlignment="1">
      <alignment horizontal="center" vertical="top" wrapText="1"/>
    </xf>
    <xf numFmtId="0" fontId="0" fillId="0" borderId="5" xfId="0" applyBorder="1" applyAlignment="1">
      <alignment horizontal="center" vertical="top" wrapText="1"/>
    </xf>
    <xf numFmtId="0" fontId="0" fillId="0" borderId="3" xfId="0" applyBorder="1" applyAlignment="1">
      <alignment horizontal="center" vertical="top" wrapText="1"/>
    </xf>
  </cellXfs>
  <cellStyles count="1">
    <cellStyle name="Normal" xfId="0" builtinId="0"/>
  </cellStyles>
  <dxfs count="0"/>
  <tableStyles count="0" defaultTableStyle="TableStyleMedium2" defaultPivotStyle="PivotStyleMedium9"/>
  <colors>
    <mruColors>
      <color rgb="FFDDF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tx>
            <c:strRef>
              <c:f>Résultats!$B$4</c:f>
              <c:strCache>
                <c:ptCount val="1"/>
                <c:pt idx="0">
                  <c:v>Diagramme radar de la valeur patrimoniale de l'infrastructure exemple</c:v>
                </c:pt>
              </c:strCache>
            </c:strRef>
          </c:tx>
          <c:spPr>
            <a:ln w="28575" cap="rnd">
              <a:solidFill>
                <a:schemeClr val="accent6">
                  <a:lumMod val="75000"/>
                </a:schemeClr>
              </a:solidFill>
              <a:round/>
            </a:ln>
            <a:effectLst/>
          </c:spPr>
          <c:marker>
            <c:symbol val="none"/>
          </c:marker>
          <c:cat>
            <c:strRef>
              <c:f>Résultats!$B$8:$B$16</c:f>
              <c:strCache>
                <c:ptCount val="9"/>
                <c:pt idx="0">
                  <c:v>Intérêt historique</c:v>
                </c:pt>
                <c:pt idx="1">
                  <c:v>Intérêt technique </c:v>
                </c:pt>
                <c:pt idx="2">
                  <c:v>Intérêt esthétique</c:v>
                </c:pt>
                <c:pt idx="3">
                  <c:v>Intérêt architectural</c:v>
                </c:pt>
                <c:pt idx="4">
                  <c:v>Intérêt social </c:v>
                </c:pt>
                <c:pt idx="5">
                  <c:v>Intérêt savoir-faire</c:v>
                </c:pt>
                <c:pt idx="6">
                  <c:v>Intérêt mémoriel et affectif</c:v>
                </c:pt>
                <c:pt idx="7">
                  <c:v>Intérêt urbanistique</c:v>
                </c:pt>
                <c:pt idx="8">
                  <c:v>Intérêt paysager</c:v>
                </c:pt>
              </c:strCache>
            </c:strRef>
          </c:cat>
          <c:val>
            <c:numRef>
              <c:f>Résultats!$C$8:$C$16</c:f>
              <c:numCache>
                <c:formatCode>0.0</c:formatCode>
                <c:ptCount val="9"/>
                <c:pt idx="0">
                  <c:v>0</c:v>
                </c:pt>
                <c:pt idx="1">
                  <c:v>0</c:v>
                </c:pt>
                <c:pt idx="2">
                  <c:v>0</c:v>
                </c:pt>
                <c:pt idx="3">
                  <c:v>0</c:v>
                </c:pt>
                <c:pt idx="4">
                  <c:v>0</c:v>
                </c:pt>
                <c:pt idx="5">
                  <c:v>0</c:v>
                </c:pt>
                <c:pt idx="6">
                  <c:v>0</c:v>
                </c:pt>
                <c:pt idx="7">
                  <c:v>0</c:v>
                </c:pt>
                <c:pt idx="8">
                  <c:v>0</c:v>
                </c:pt>
              </c:numCache>
            </c:numRef>
          </c:val>
        </c:ser>
        <c:dLbls>
          <c:showLegendKey val="0"/>
          <c:showVal val="0"/>
          <c:showCatName val="0"/>
          <c:showSerName val="0"/>
          <c:showPercent val="0"/>
          <c:showBubbleSize val="0"/>
        </c:dLbls>
        <c:axId val="-1934083056"/>
        <c:axId val="-1934082512"/>
      </c:radarChart>
      <c:catAx>
        <c:axId val="-19340830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34082512"/>
        <c:crosses val="autoZero"/>
        <c:auto val="1"/>
        <c:lblAlgn val="ctr"/>
        <c:lblOffset val="100"/>
        <c:noMultiLvlLbl val="0"/>
      </c:catAx>
      <c:valAx>
        <c:axId val="-1934082512"/>
        <c:scaling>
          <c:orientation val="minMax"/>
          <c:max val="10"/>
          <c:min val="0"/>
        </c:scaling>
        <c:delete val="0"/>
        <c:axPos val="l"/>
        <c:majorGridlines>
          <c:spPr>
            <a:ln w="9525" cap="flat" cmpd="sng" algn="ctr">
              <a:solidFill>
                <a:schemeClr val="bg1">
                  <a:lumMod val="50000"/>
                </a:schemeClr>
              </a:solidFill>
              <a:round/>
            </a:ln>
            <a:effectLst/>
          </c:spPr>
        </c:majorGridlines>
        <c:numFmt formatCode="0.0" sourceLinked="1"/>
        <c:majorTickMark val="cross"/>
        <c:minorTickMark val="cross"/>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34083056"/>
        <c:crosses val="autoZero"/>
        <c:crossBetween val="between"/>
        <c:majorUnit val="3.3333330000000001"/>
      </c:valAx>
      <c:spPr>
        <a:noFill/>
        <a:ln>
          <a:noFill/>
        </a:ln>
        <a:effectLst/>
      </c:spPr>
    </c:plotArea>
    <c:plotVisOnly val="1"/>
    <c:dispBlanksAs val="gap"/>
    <c:showDLblsOverMax val="0"/>
  </c:chart>
  <c:spPr>
    <a:solidFill>
      <a:schemeClr val="bg1"/>
    </a:solidFill>
    <a:ln w="9525" cap="flat" cmpd="sng" algn="ctr">
      <a:solidFill>
        <a:schemeClr val="bg1">
          <a:lumMod val="85000"/>
          <a:alpha val="70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radarChart>
        <c:radarStyle val="marker"/>
        <c:varyColors val="0"/>
        <c:ser>
          <c:idx val="0"/>
          <c:order val="0"/>
          <c:tx>
            <c:strRef>
              <c:f>Résultats!$B$23</c:f>
              <c:strCache>
                <c:ptCount val="1"/>
                <c:pt idx="0">
                  <c:v>Diagramme radar du potentiel de reconversion de l'infrastructure exemple</c:v>
                </c:pt>
              </c:strCache>
            </c:strRef>
          </c:tx>
          <c:spPr>
            <a:ln w="28575" cap="rnd">
              <a:solidFill>
                <a:schemeClr val="accent1"/>
              </a:solidFill>
              <a:round/>
            </a:ln>
            <a:effectLst/>
          </c:spPr>
          <c:marker>
            <c:symbol val="none"/>
          </c:marker>
          <c:cat>
            <c:strRef>
              <c:f>Résultats!$B$27:$B$34</c:f>
              <c:strCache>
                <c:ptCount val="8"/>
                <c:pt idx="0">
                  <c:v>Accessibilité du site</c:v>
                </c:pt>
                <c:pt idx="1">
                  <c:v>Localisation de la ville </c:v>
                </c:pt>
                <c:pt idx="2">
                  <c:v>Localisation de la zone</c:v>
                </c:pt>
                <c:pt idx="3">
                  <c:v>Configuration au sein du site</c:v>
                </c:pt>
                <c:pt idx="4">
                  <c:v>Caractéristiques physiques</c:v>
                </c:pt>
                <c:pt idx="5">
                  <c:v>Caractéristiques techniques</c:v>
                </c:pt>
                <c:pt idx="6">
                  <c:v>Caractéristiques fonctionnelles</c:v>
                </c:pt>
                <c:pt idx="7">
                  <c:v>Caractéristiques réglementaires</c:v>
                </c:pt>
              </c:strCache>
            </c:strRef>
          </c:cat>
          <c:val>
            <c:numRef>
              <c:f>Résultats!$C$27:$C$34</c:f>
              <c:numCache>
                <c:formatCode>0.0</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axId val="-1934081424"/>
        <c:axId val="-1963225920"/>
      </c:radarChart>
      <c:catAx>
        <c:axId val="-1934081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63225920"/>
        <c:crosses val="autoZero"/>
        <c:auto val="1"/>
        <c:lblAlgn val="ctr"/>
        <c:lblOffset val="100"/>
        <c:noMultiLvlLbl val="0"/>
      </c:catAx>
      <c:valAx>
        <c:axId val="-1963225920"/>
        <c:scaling>
          <c:orientation val="minMax"/>
          <c:max val="10"/>
          <c:min val="0"/>
        </c:scaling>
        <c:delete val="0"/>
        <c:axPos val="l"/>
        <c:majorGridlines>
          <c:spPr>
            <a:ln w="9525" cap="flat" cmpd="sng" algn="ctr">
              <a:solidFill>
                <a:schemeClr val="bg1">
                  <a:lumMod val="50000"/>
                </a:schemeClr>
              </a:solidFill>
              <a:round/>
            </a:ln>
            <a:effectLst/>
          </c:spPr>
        </c:majorGridlines>
        <c:numFmt formatCode="0.0" sourceLinked="1"/>
        <c:majorTickMark val="none"/>
        <c:minorTickMark val="cross"/>
        <c:tickLblPos val="none"/>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34081424"/>
        <c:crosses val="autoZero"/>
        <c:crossBetween val="between"/>
        <c:majorUnit val="3.3333333299999999"/>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250557</xdr:colOff>
      <xdr:row>2</xdr:row>
      <xdr:rowOff>187260</xdr:rowOff>
    </xdr:from>
    <xdr:to>
      <xdr:col>9</xdr:col>
      <xdr:colOff>760557</xdr:colOff>
      <xdr:row>17</xdr:row>
      <xdr:rowOff>128928</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263257</xdr:colOff>
      <xdr:row>22</xdr:row>
      <xdr:rowOff>1085</xdr:rowOff>
    </xdr:from>
    <xdr:to>
      <xdr:col>10</xdr:col>
      <xdr:colOff>11257</xdr:colOff>
      <xdr:row>36</xdr:row>
      <xdr:rowOff>134885</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0.53382</cdr:x>
      <cdr:y>0.29081</cdr:y>
    </cdr:from>
    <cdr:to>
      <cdr:x>0.62991</cdr:x>
      <cdr:y>0.37679</cdr:y>
    </cdr:to>
    <cdr:sp macro="" textlink="">
      <cdr:nvSpPr>
        <cdr:cNvPr id="6" name="ZoneTexte 1"/>
        <cdr:cNvSpPr txBox="1"/>
      </cdr:nvSpPr>
      <cdr:spPr>
        <a:xfrm xmlns:a="http://schemas.openxmlformats.org/drawingml/2006/main">
          <a:off x="2301230" y="822015"/>
          <a:ext cx="414228" cy="2430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BE" sz="700"/>
            <a:t>E</a:t>
          </a:r>
        </a:p>
      </cdr:txBody>
    </cdr:sp>
  </cdr:relSizeAnchor>
  <cdr:relSizeAnchor xmlns:cdr="http://schemas.openxmlformats.org/drawingml/2006/chartDrawing">
    <cdr:from>
      <cdr:x>0.50838</cdr:x>
      <cdr:y>0.37115</cdr:y>
    </cdr:from>
    <cdr:to>
      <cdr:x>0.60446</cdr:x>
      <cdr:y>0.45714</cdr:y>
    </cdr:to>
    <cdr:sp macro="" textlink="">
      <cdr:nvSpPr>
        <cdr:cNvPr id="7" name="ZoneTexte 1"/>
        <cdr:cNvSpPr txBox="1"/>
      </cdr:nvSpPr>
      <cdr:spPr>
        <a:xfrm xmlns:a="http://schemas.openxmlformats.org/drawingml/2006/main">
          <a:off x="2191566" y="1049108"/>
          <a:ext cx="414186" cy="2430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BE" sz="700"/>
            <a:t>TB</a:t>
          </a:r>
        </a:p>
      </cdr:txBody>
    </cdr:sp>
  </cdr:relSizeAnchor>
  <cdr:relSizeAnchor xmlns:cdr="http://schemas.openxmlformats.org/drawingml/2006/chartDrawing">
    <cdr:from>
      <cdr:x>0.49612</cdr:x>
      <cdr:y>0.45176</cdr:y>
    </cdr:from>
    <cdr:to>
      <cdr:x>0.59219</cdr:x>
      <cdr:y>0.53773</cdr:y>
    </cdr:to>
    <cdr:sp macro="" textlink="">
      <cdr:nvSpPr>
        <cdr:cNvPr id="8" name="ZoneTexte 1"/>
        <cdr:cNvSpPr txBox="1"/>
      </cdr:nvSpPr>
      <cdr:spPr>
        <a:xfrm xmlns:a="http://schemas.openxmlformats.org/drawingml/2006/main">
          <a:off x="2138715" y="1276962"/>
          <a:ext cx="414143" cy="2430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BE" sz="700"/>
            <a:t>B</a:t>
          </a:r>
        </a:p>
      </cdr:txBody>
    </cdr:sp>
  </cdr:relSizeAnchor>
  <cdr:relSizeAnchor xmlns:cdr="http://schemas.openxmlformats.org/drawingml/2006/chartDrawing">
    <cdr:from>
      <cdr:x>0.47477</cdr:x>
      <cdr:y>0.54981</cdr:y>
    </cdr:from>
    <cdr:to>
      <cdr:x>0.57086</cdr:x>
      <cdr:y>0.63579</cdr:y>
    </cdr:to>
    <cdr:sp macro="" textlink="">
      <cdr:nvSpPr>
        <cdr:cNvPr id="9" name="ZoneTexte 1"/>
        <cdr:cNvSpPr txBox="1"/>
      </cdr:nvSpPr>
      <cdr:spPr>
        <a:xfrm xmlns:a="http://schemas.openxmlformats.org/drawingml/2006/main">
          <a:off x="2054886" y="1525467"/>
          <a:ext cx="415897" cy="23855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BE" sz="700"/>
            <a:t>F</a:t>
          </a:r>
        </a:p>
      </cdr:txBody>
    </cdr:sp>
  </cdr:relSizeAnchor>
</c:userShapes>
</file>

<file path=xl/drawings/drawing3.xml><?xml version="1.0" encoding="utf-8"?>
<c:userShapes xmlns:c="http://schemas.openxmlformats.org/drawingml/2006/chart">
  <cdr:relSizeAnchor xmlns:cdr="http://schemas.openxmlformats.org/drawingml/2006/chartDrawing">
    <cdr:from>
      <cdr:x>0.53763</cdr:x>
      <cdr:y>0.2941</cdr:y>
    </cdr:from>
    <cdr:to>
      <cdr:x>0.63369</cdr:x>
      <cdr:y>0.38006</cdr:y>
    </cdr:to>
    <cdr:sp macro="" textlink="">
      <cdr:nvSpPr>
        <cdr:cNvPr id="2" name="ZoneTexte 1"/>
        <cdr:cNvSpPr txBox="1"/>
      </cdr:nvSpPr>
      <cdr:spPr>
        <a:xfrm xmlns:a="http://schemas.openxmlformats.org/drawingml/2006/main">
          <a:off x="2316673" y="831251"/>
          <a:ext cx="413923" cy="2429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BE" sz="700"/>
            <a:t>E</a:t>
          </a:r>
        </a:p>
      </cdr:txBody>
    </cdr:sp>
  </cdr:relSizeAnchor>
  <cdr:relSizeAnchor xmlns:cdr="http://schemas.openxmlformats.org/drawingml/2006/chartDrawing">
    <cdr:from>
      <cdr:x>0.51113</cdr:x>
      <cdr:y>0.37442</cdr:y>
    </cdr:from>
    <cdr:to>
      <cdr:x>0.60719</cdr:x>
      <cdr:y>0.46039</cdr:y>
    </cdr:to>
    <cdr:sp macro="" textlink="">
      <cdr:nvSpPr>
        <cdr:cNvPr id="3" name="ZoneTexte 1"/>
        <cdr:cNvSpPr txBox="1"/>
      </cdr:nvSpPr>
      <cdr:spPr>
        <a:xfrm xmlns:a="http://schemas.openxmlformats.org/drawingml/2006/main">
          <a:off x="2202468" y="1058271"/>
          <a:ext cx="413923" cy="2429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BE" sz="700"/>
            <a:t>TB</a:t>
          </a:r>
        </a:p>
      </cdr:txBody>
    </cdr:sp>
  </cdr:relSizeAnchor>
  <cdr:relSizeAnchor xmlns:cdr="http://schemas.openxmlformats.org/drawingml/2006/chartDrawing">
    <cdr:from>
      <cdr:x>0.49781</cdr:x>
      <cdr:y>0.45825</cdr:y>
    </cdr:from>
    <cdr:to>
      <cdr:x>0.59386</cdr:x>
      <cdr:y>0.54421</cdr:y>
    </cdr:to>
    <cdr:sp macro="" textlink="">
      <cdr:nvSpPr>
        <cdr:cNvPr id="4" name="ZoneTexte 1"/>
        <cdr:cNvSpPr txBox="1"/>
      </cdr:nvSpPr>
      <cdr:spPr>
        <a:xfrm xmlns:a="http://schemas.openxmlformats.org/drawingml/2006/main">
          <a:off x="2145061" y="1295214"/>
          <a:ext cx="413880" cy="24296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BE" sz="700"/>
            <a:t>B</a:t>
          </a:r>
        </a:p>
      </cdr:txBody>
    </cdr:sp>
  </cdr:relSizeAnchor>
  <cdr:relSizeAnchor xmlns:cdr="http://schemas.openxmlformats.org/drawingml/2006/chartDrawing">
    <cdr:from>
      <cdr:x>0.47438</cdr:x>
      <cdr:y>0.54915</cdr:y>
    </cdr:from>
    <cdr:to>
      <cdr:x>0.57044</cdr:x>
      <cdr:y>0.63511</cdr:y>
    </cdr:to>
    <cdr:sp macro="" textlink="">
      <cdr:nvSpPr>
        <cdr:cNvPr id="5" name="ZoneTexte 1"/>
        <cdr:cNvSpPr txBox="1"/>
      </cdr:nvSpPr>
      <cdr:spPr>
        <a:xfrm xmlns:a="http://schemas.openxmlformats.org/drawingml/2006/main">
          <a:off x="2053984" y="1525433"/>
          <a:ext cx="415926" cy="2387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BE" sz="700"/>
            <a:t>F</a:t>
          </a:r>
        </a:p>
      </cdr:txBody>
    </cdr:sp>
  </cdr:relSizeAnchor>
  <cdr:relSizeAnchor xmlns:cdr="http://schemas.openxmlformats.org/drawingml/2006/chartDrawing">
    <cdr:from>
      <cdr:x>0.1674</cdr:x>
      <cdr:y>0.74654</cdr:y>
    </cdr:from>
    <cdr:to>
      <cdr:x>0.1829</cdr:x>
      <cdr:y>0.77998</cdr:y>
    </cdr:to>
    <cdr:sp macro="" textlink="">
      <cdr:nvSpPr>
        <cdr:cNvPr id="7" name="Rectangle 6"/>
        <cdr:cNvSpPr/>
      </cdr:nvSpPr>
      <cdr:spPr>
        <a:xfrm xmlns:a="http://schemas.openxmlformats.org/drawingml/2006/main">
          <a:off x="723159" y="2090915"/>
          <a:ext cx="66960" cy="93659"/>
        </a:xfrm>
        <a:prstGeom xmlns:a="http://schemas.openxmlformats.org/drawingml/2006/main" prst="rect">
          <a:avLst/>
        </a:prstGeom>
        <a:solidFill xmlns:a="http://schemas.openxmlformats.org/drawingml/2006/main">
          <a:schemeClr val="accent1">
            <a:lumMod val="20000"/>
            <a:lumOff val="80000"/>
          </a:schemeClr>
        </a:solidFill>
        <a:ln xmlns:a="http://schemas.openxmlformats.org/drawingml/2006/main">
          <a:solidFill>
            <a:schemeClr val="accent1">
              <a:lumMod val="20000"/>
              <a:lumOff val="8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0.11189</cdr:x>
      <cdr:y>0.54318</cdr:y>
    </cdr:from>
    <cdr:to>
      <cdr:x>0.12848</cdr:x>
      <cdr:y>0.57662</cdr:y>
    </cdr:to>
    <cdr:sp macro="" textlink="">
      <cdr:nvSpPr>
        <cdr:cNvPr id="8" name="Rectangle 7"/>
        <cdr:cNvSpPr/>
      </cdr:nvSpPr>
      <cdr:spPr>
        <a:xfrm xmlns:a="http://schemas.openxmlformats.org/drawingml/2006/main">
          <a:off x="483352" y="1521351"/>
          <a:ext cx="71668" cy="93659"/>
        </a:xfrm>
        <a:prstGeom xmlns:a="http://schemas.openxmlformats.org/drawingml/2006/main" prst="rect">
          <a:avLst/>
        </a:prstGeom>
        <a:solidFill xmlns:a="http://schemas.openxmlformats.org/drawingml/2006/main">
          <a:schemeClr val="accent1">
            <a:lumMod val="20000"/>
            <a:lumOff val="80000"/>
          </a:schemeClr>
        </a:solidFill>
        <a:ln xmlns:a="http://schemas.openxmlformats.org/drawingml/2006/main">
          <a:solidFill>
            <a:schemeClr val="accent1">
              <a:lumMod val="20000"/>
              <a:lumOff val="8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0.38642</cdr:x>
      <cdr:y>0.88155</cdr:y>
    </cdr:from>
    <cdr:to>
      <cdr:x>0.40437</cdr:x>
      <cdr:y>0.91679</cdr:y>
    </cdr:to>
    <cdr:sp macro="" textlink="">
      <cdr:nvSpPr>
        <cdr:cNvPr id="9" name="Rectangle 8"/>
        <cdr:cNvSpPr/>
      </cdr:nvSpPr>
      <cdr:spPr>
        <a:xfrm xmlns:a="http://schemas.openxmlformats.org/drawingml/2006/main">
          <a:off x="1673136" y="2448765"/>
          <a:ext cx="77721" cy="97890"/>
        </a:xfrm>
        <a:prstGeom xmlns:a="http://schemas.openxmlformats.org/drawingml/2006/main" prst="rect">
          <a:avLst/>
        </a:prstGeom>
        <a:solidFill xmlns:a="http://schemas.openxmlformats.org/drawingml/2006/main">
          <a:schemeClr val="accent1">
            <a:lumMod val="20000"/>
            <a:lumOff val="80000"/>
          </a:schemeClr>
        </a:solidFill>
        <a:ln xmlns:a="http://schemas.openxmlformats.org/drawingml/2006/main">
          <a:solidFill>
            <a:schemeClr val="accent1">
              <a:lumMod val="20000"/>
              <a:lumOff val="8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0.64927</cdr:x>
      <cdr:y>0.89146</cdr:y>
    </cdr:from>
    <cdr:to>
      <cdr:x>0.66812</cdr:x>
      <cdr:y>0.92845</cdr:y>
    </cdr:to>
    <cdr:sp macro="" textlink="">
      <cdr:nvSpPr>
        <cdr:cNvPr id="10" name="Rectangle 9"/>
        <cdr:cNvSpPr/>
      </cdr:nvSpPr>
      <cdr:spPr>
        <a:xfrm xmlns:a="http://schemas.openxmlformats.org/drawingml/2006/main">
          <a:off x="2798848" y="2515975"/>
          <a:ext cx="81258" cy="104397"/>
        </a:xfrm>
        <a:prstGeom xmlns:a="http://schemas.openxmlformats.org/drawingml/2006/main" prst="rect">
          <a:avLst/>
        </a:prstGeom>
        <a:solidFill xmlns:a="http://schemas.openxmlformats.org/drawingml/2006/main">
          <a:schemeClr val="tx2">
            <a:lumMod val="40000"/>
            <a:lumOff val="60000"/>
          </a:schemeClr>
        </a:solidFill>
        <a:ln xmlns:a="http://schemas.openxmlformats.org/drawingml/2006/main">
          <a:solidFill>
            <a:schemeClr val="tx2">
              <a:lumMod val="40000"/>
              <a:lumOff val="6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fr-FR" sz="500">
            <a:solidFill>
              <a:sysClr val="windowText" lastClr="000000"/>
            </a:solidFill>
          </a:endParaRPr>
        </a:p>
      </cdr:txBody>
    </cdr:sp>
  </cdr:relSizeAnchor>
  <cdr:relSizeAnchor xmlns:cdr="http://schemas.openxmlformats.org/drawingml/2006/chartDrawing">
    <cdr:from>
      <cdr:x>0.82555</cdr:x>
      <cdr:y>0.34311</cdr:y>
    </cdr:from>
    <cdr:to>
      <cdr:x>0.84217</cdr:x>
      <cdr:y>0.37703</cdr:y>
    </cdr:to>
    <cdr:sp macro="" textlink="">
      <cdr:nvSpPr>
        <cdr:cNvPr id="11" name="Rectangle 10"/>
        <cdr:cNvSpPr/>
      </cdr:nvSpPr>
      <cdr:spPr>
        <a:xfrm xmlns:a="http://schemas.openxmlformats.org/drawingml/2006/main">
          <a:off x="3566387" y="960992"/>
          <a:ext cx="71799" cy="95003"/>
        </a:xfrm>
        <a:prstGeom xmlns:a="http://schemas.openxmlformats.org/drawingml/2006/main" prst="rect">
          <a:avLst/>
        </a:prstGeom>
        <a:solidFill xmlns:a="http://schemas.openxmlformats.org/drawingml/2006/main">
          <a:schemeClr val="tx2">
            <a:lumMod val="40000"/>
            <a:lumOff val="60000"/>
          </a:schemeClr>
        </a:solidFill>
        <a:ln xmlns:a="http://schemas.openxmlformats.org/drawingml/2006/main">
          <a:solidFill>
            <a:schemeClr val="tx2">
              <a:lumMod val="40000"/>
              <a:lumOff val="6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0.87896</cdr:x>
      <cdr:y>0.54624</cdr:y>
    </cdr:from>
    <cdr:to>
      <cdr:x>0.89557</cdr:x>
      <cdr:y>0.58016</cdr:y>
    </cdr:to>
    <cdr:sp macro="" textlink="">
      <cdr:nvSpPr>
        <cdr:cNvPr id="12" name="Rectangle 11"/>
        <cdr:cNvSpPr/>
      </cdr:nvSpPr>
      <cdr:spPr>
        <a:xfrm xmlns:a="http://schemas.openxmlformats.org/drawingml/2006/main">
          <a:off x="3797104" y="1529902"/>
          <a:ext cx="71755" cy="95003"/>
        </a:xfrm>
        <a:prstGeom xmlns:a="http://schemas.openxmlformats.org/drawingml/2006/main" prst="rect">
          <a:avLst/>
        </a:prstGeom>
        <a:solidFill xmlns:a="http://schemas.openxmlformats.org/drawingml/2006/main">
          <a:schemeClr val="tx2">
            <a:lumMod val="40000"/>
            <a:lumOff val="60000"/>
          </a:schemeClr>
        </a:solidFill>
        <a:ln xmlns:a="http://schemas.openxmlformats.org/drawingml/2006/main">
          <a:solidFill>
            <a:schemeClr val="tx2">
              <a:lumMod val="40000"/>
              <a:lumOff val="6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0.87162</cdr:x>
      <cdr:y>0.7477</cdr:y>
    </cdr:from>
    <cdr:to>
      <cdr:x>0.88824</cdr:x>
      <cdr:y>0.78162</cdr:y>
    </cdr:to>
    <cdr:sp macro="" textlink="">
      <cdr:nvSpPr>
        <cdr:cNvPr id="13" name="Rectangle 12"/>
        <cdr:cNvSpPr/>
      </cdr:nvSpPr>
      <cdr:spPr>
        <a:xfrm xmlns:a="http://schemas.openxmlformats.org/drawingml/2006/main">
          <a:off x="3765406" y="2094153"/>
          <a:ext cx="71798" cy="95003"/>
        </a:xfrm>
        <a:prstGeom xmlns:a="http://schemas.openxmlformats.org/drawingml/2006/main" prst="rect">
          <a:avLst/>
        </a:prstGeom>
        <a:solidFill xmlns:a="http://schemas.openxmlformats.org/drawingml/2006/main">
          <a:schemeClr val="tx2">
            <a:lumMod val="40000"/>
            <a:lumOff val="60000"/>
          </a:schemeClr>
        </a:solidFill>
        <a:ln xmlns:a="http://schemas.openxmlformats.org/drawingml/2006/main">
          <a:solidFill>
            <a:schemeClr val="tx2">
              <a:lumMod val="40000"/>
              <a:lumOff val="6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dr:relSizeAnchor xmlns:cdr="http://schemas.openxmlformats.org/drawingml/2006/chartDrawing">
    <cdr:from>
      <cdr:x>0.61102</cdr:x>
      <cdr:y>0.25487</cdr:y>
    </cdr:from>
    <cdr:to>
      <cdr:x>0.62763</cdr:x>
      <cdr:y>0.28879</cdr:y>
    </cdr:to>
    <cdr:sp macro="" textlink="">
      <cdr:nvSpPr>
        <cdr:cNvPr id="14" name="Rectangle 13"/>
        <cdr:cNvSpPr/>
      </cdr:nvSpPr>
      <cdr:spPr>
        <a:xfrm xmlns:a="http://schemas.openxmlformats.org/drawingml/2006/main">
          <a:off x="2639612" y="713829"/>
          <a:ext cx="71754" cy="95003"/>
        </a:xfrm>
        <a:prstGeom xmlns:a="http://schemas.openxmlformats.org/drawingml/2006/main" prst="rect">
          <a:avLst/>
        </a:prstGeom>
        <a:solidFill xmlns:a="http://schemas.openxmlformats.org/drawingml/2006/main">
          <a:schemeClr val="tx2">
            <a:lumMod val="40000"/>
            <a:lumOff val="60000"/>
          </a:schemeClr>
        </a:solidFill>
        <a:ln xmlns:a="http://schemas.openxmlformats.org/drawingml/2006/main">
          <a:solidFill>
            <a:schemeClr val="tx2">
              <a:lumMod val="40000"/>
              <a:lumOff val="6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fr-FR" sz="500">
            <a:solidFill>
              <a:sysClr val="windowText" lastClr="000000"/>
            </a:solidFill>
          </a:endParaRPr>
        </a:p>
      </cdr:txBody>
    </cdr:sp>
  </cdr:relSizeAnchor>
  <cdr:relSizeAnchor xmlns:cdr="http://schemas.openxmlformats.org/drawingml/2006/chartDrawing">
    <cdr:from>
      <cdr:x>0.65373</cdr:x>
      <cdr:y>0.86859</cdr:y>
    </cdr:from>
    <cdr:to>
      <cdr:x>0.98848</cdr:x>
      <cdr:y>0.96936</cdr:y>
    </cdr:to>
    <cdr:sp macro="" textlink="">
      <cdr:nvSpPr>
        <cdr:cNvPr id="16" name="ZoneTexte 15"/>
        <cdr:cNvSpPr txBox="1"/>
      </cdr:nvSpPr>
      <cdr:spPr>
        <a:xfrm xmlns:a="http://schemas.openxmlformats.org/drawingml/2006/main">
          <a:off x="2818092" y="2451424"/>
          <a:ext cx="1443026" cy="28440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l"/>
          <a:r>
            <a:rPr lang="fr-BE" sz="800"/>
            <a:t>Caractéristiques</a:t>
          </a:r>
          <a:r>
            <a:rPr lang="fr-BE" sz="800" baseline="0"/>
            <a:t> extrinsèques</a:t>
          </a:r>
        </a:p>
        <a:p xmlns:a="http://schemas.openxmlformats.org/drawingml/2006/main">
          <a:pPr algn="l"/>
          <a:endParaRPr lang="fr-BE" sz="800"/>
        </a:p>
      </cdr:txBody>
    </cdr:sp>
  </cdr:relSizeAnchor>
  <cdr:relSizeAnchor xmlns:cdr="http://schemas.openxmlformats.org/drawingml/2006/chartDrawing">
    <cdr:from>
      <cdr:x>0.65373</cdr:x>
      <cdr:y>0.92532</cdr:y>
    </cdr:from>
    <cdr:to>
      <cdr:x>1</cdr:x>
      <cdr:y>0.99728</cdr:y>
    </cdr:to>
    <cdr:sp macro="" textlink="">
      <cdr:nvSpPr>
        <cdr:cNvPr id="17" name="ZoneTexte 1"/>
        <cdr:cNvSpPr txBox="1"/>
      </cdr:nvSpPr>
      <cdr:spPr>
        <a:xfrm xmlns:a="http://schemas.openxmlformats.org/drawingml/2006/main">
          <a:off x="2818092" y="2611534"/>
          <a:ext cx="1492691" cy="2030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fr-BE" sz="800"/>
            <a:t>Caractéristiques</a:t>
          </a:r>
          <a:r>
            <a:rPr lang="fr-BE" sz="800" baseline="0"/>
            <a:t> intrinsèques</a:t>
          </a:r>
        </a:p>
        <a:p xmlns:a="http://schemas.openxmlformats.org/drawingml/2006/main">
          <a:pPr algn="l"/>
          <a:endParaRPr lang="fr-BE" sz="800"/>
        </a:p>
      </cdr:txBody>
    </cdr:sp>
  </cdr:relSizeAnchor>
  <cdr:relSizeAnchor xmlns:cdr="http://schemas.openxmlformats.org/drawingml/2006/chartDrawing">
    <cdr:from>
      <cdr:x>0.6497</cdr:x>
      <cdr:y>0.94727</cdr:y>
    </cdr:from>
    <cdr:to>
      <cdr:x>0.66855</cdr:x>
      <cdr:y>0.98426</cdr:y>
    </cdr:to>
    <cdr:sp macro="" textlink="">
      <cdr:nvSpPr>
        <cdr:cNvPr id="18" name="Rectangle 17"/>
        <cdr:cNvSpPr/>
      </cdr:nvSpPr>
      <cdr:spPr>
        <a:xfrm xmlns:a="http://schemas.openxmlformats.org/drawingml/2006/main">
          <a:off x="2800702" y="2673488"/>
          <a:ext cx="81258" cy="104397"/>
        </a:xfrm>
        <a:prstGeom xmlns:a="http://schemas.openxmlformats.org/drawingml/2006/main" prst="rect">
          <a:avLst/>
        </a:prstGeom>
        <a:solidFill xmlns:a="http://schemas.openxmlformats.org/drawingml/2006/main">
          <a:schemeClr val="accent1">
            <a:lumMod val="20000"/>
            <a:lumOff val="80000"/>
          </a:schemeClr>
        </a:solidFill>
        <a:ln xmlns:a="http://schemas.openxmlformats.org/drawingml/2006/main">
          <a:solidFill>
            <a:schemeClr val="accent1">
              <a:lumMod val="20000"/>
              <a:lumOff val="8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endParaRPr lang="fr-FR" sz="500">
            <a:solidFill>
              <a:sysClr val="windowText" lastClr="000000"/>
            </a:solidFill>
          </a:endParaRPr>
        </a:p>
      </cdr:txBody>
    </cdr:sp>
  </cdr:relSizeAnchor>
  <cdr:relSizeAnchor xmlns:cdr="http://schemas.openxmlformats.org/drawingml/2006/chartDrawing">
    <cdr:from>
      <cdr:x>0.1683</cdr:x>
      <cdr:y>0.34462</cdr:y>
    </cdr:from>
    <cdr:to>
      <cdr:x>0.18489</cdr:x>
      <cdr:y>0.37806</cdr:y>
    </cdr:to>
    <cdr:sp macro="" textlink="">
      <cdr:nvSpPr>
        <cdr:cNvPr id="19" name="Rectangle 18"/>
        <cdr:cNvSpPr/>
      </cdr:nvSpPr>
      <cdr:spPr>
        <a:xfrm xmlns:a="http://schemas.openxmlformats.org/drawingml/2006/main">
          <a:off x="727075" y="965200"/>
          <a:ext cx="71668" cy="93659"/>
        </a:xfrm>
        <a:prstGeom xmlns:a="http://schemas.openxmlformats.org/drawingml/2006/main" prst="rect">
          <a:avLst/>
        </a:prstGeom>
        <a:solidFill xmlns:a="http://schemas.openxmlformats.org/drawingml/2006/main">
          <a:schemeClr val="accent1">
            <a:lumMod val="20000"/>
            <a:lumOff val="80000"/>
          </a:schemeClr>
        </a:solidFill>
        <a:ln xmlns:a="http://schemas.openxmlformats.org/drawingml/2006/main">
          <a:solidFill>
            <a:schemeClr val="accent1">
              <a:lumMod val="20000"/>
              <a:lumOff val="8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7"/>
  <sheetViews>
    <sheetView tabSelected="1" zoomScale="75" zoomScaleNormal="75" workbookViewId="0"/>
  </sheetViews>
  <sheetFormatPr baseColWidth="10" defaultColWidth="107.140625" defaultRowHeight="15" x14ac:dyDescent="0.25"/>
  <cols>
    <col min="1" max="1" width="8.7109375" style="74" customWidth="1"/>
    <col min="2" max="2" width="9" style="74" bestFit="1" customWidth="1"/>
    <col min="3" max="3" width="44.28515625" style="74" bestFit="1" customWidth="1"/>
    <col min="4" max="4" width="83.28515625" style="74" customWidth="1"/>
    <col min="5" max="16384" width="107.140625" style="74"/>
  </cols>
  <sheetData>
    <row r="1" spans="2:4" ht="15.75" thickBot="1" x14ac:dyDescent="0.3"/>
    <row r="2" spans="2:4" ht="15.75" thickBot="1" x14ac:dyDescent="0.3">
      <c r="B2" s="104" t="s">
        <v>303</v>
      </c>
      <c r="C2" s="105"/>
      <c r="D2" s="106"/>
    </row>
    <row r="3" spans="2:4" ht="60.75" thickBot="1" x14ac:dyDescent="0.3">
      <c r="B3" s="76" t="s">
        <v>293</v>
      </c>
      <c r="C3" s="77" t="s">
        <v>294</v>
      </c>
      <c r="D3" s="78" t="s">
        <v>311</v>
      </c>
    </row>
    <row r="4" spans="2:4" ht="165" x14ac:dyDescent="0.25">
      <c r="B4" s="79" t="s">
        <v>295</v>
      </c>
      <c r="C4" s="80" t="s">
        <v>296</v>
      </c>
      <c r="D4" s="81" t="s">
        <v>312</v>
      </c>
    </row>
    <row r="5" spans="2:4" ht="45" x14ac:dyDescent="0.25">
      <c r="B5" s="82" t="s">
        <v>297</v>
      </c>
      <c r="C5" s="75" t="s">
        <v>298</v>
      </c>
      <c r="D5" s="83" t="s">
        <v>362</v>
      </c>
    </row>
    <row r="6" spans="2:4" ht="45.75" thickBot="1" x14ac:dyDescent="0.3">
      <c r="B6" s="84" t="s">
        <v>299</v>
      </c>
      <c r="C6" s="85" t="s">
        <v>300</v>
      </c>
      <c r="D6" s="86" t="s">
        <v>363</v>
      </c>
    </row>
    <row r="7" spans="2:4" ht="165.75" thickBot="1" x14ac:dyDescent="0.3">
      <c r="B7" s="76" t="s">
        <v>301</v>
      </c>
      <c r="C7" s="77" t="s">
        <v>302</v>
      </c>
      <c r="D7" s="78" t="s">
        <v>313</v>
      </c>
    </row>
  </sheetData>
  <mergeCells count="1">
    <mergeCell ref="B2:D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80"/>
  <sheetViews>
    <sheetView zoomScale="75" zoomScaleNormal="75" workbookViewId="0"/>
  </sheetViews>
  <sheetFormatPr baseColWidth="10" defaultColWidth="9.140625" defaultRowHeight="15" x14ac:dyDescent="0.25"/>
  <cols>
    <col min="1" max="1" width="7.85546875" style="2" customWidth="1"/>
    <col min="2" max="2" width="36.28515625" style="2" customWidth="1"/>
    <col min="3" max="3" width="27.28515625" style="2" customWidth="1"/>
    <col min="4" max="4" width="44.42578125" style="2" bestFit="1" customWidth="1"/>
    <col min="5" max="5" width="33.42578125" style="2" bestFit="1" customWidth="1"/>
    <col min="6" max="7" width="11.140625" style="2" customWidth="1"/>
    <col min="8" max="8" width="61.140625" style="2" customWidth="1"/>
    <col min="9" max="9" width="58.85546875" style="2" customWidth="1"/>
    <col min="10" max="10" width="50.85546875" style="2" bestFit="1" customWidth="1"/>
    <col min="11" max="11" width="39.5703125" style="2" customWidth="1"/>
    <col min="12" max="12" width="45" style="2" customWidth="1"/>
    <col min="13" max="13" width="33.5703125" style="2" customWidth="1"/>
    <col min="14" max="14" width="27.7109375" style="2" customWidth="1"/>
    <col min="15" max="15" width="31.5703125" style="2" customWidth="1"/>
    <col min="16" max="16384" width="9.140625" style="2"/>
  </cols>
  <sheetData>
    <row r="2" spans="2:15" ht="15.75" thickBot="1" x14ac:dyDescent="0.3">
      <c r="C2" s="120" t="s">
        <v>334</v>
      </c>
      <c r="D2" s="120"/>
      <c r="E2" s="120"/>
      <c r="F2" s="120"/>
    </row>
    <row r="3" spans="2:15" ht="15.75" thickBot="1" x14ac:dyDescent="0.3">
      <c r="B3" s="23" t="s">
        <v>110</v>
      </c>
      <c r="C3" s="121" t="s">
        <v>333</v>
      </c>
      <c r="D3" s="122"/>
      <c r="E3" s="122"/>
      <c r="F3" s="123"/>
    </row>
    <row r="5" spans="2:15" ht="15.75" thickBot="1" x14ac:dyDescent="0.3">
      <c r="B5" s="124" t="str">
        <f>C2&amp;" "&amp;C3&amp;" (intérêts)"</f>
        <v>Etude de la valeur patrimoniale de l'infrastructure exemple (intérêts)</v>
      </c>
      <c r="C5" s="124"/>
      <c r="D5" s="124"/>
      <c r="E5" s="124"/>
      <c r="F5" s="125"/>
      <c r="G5" s="118"/>
      <c r="H5" s="108" t="s">
        <v>169</v>
      </c>
      <c r="I5" s="108"/>
      <c r="J5" s="108"/>
    </row>
    <row r="6" spans="2:15" x14ac:dyDescent="0.25">
      <c r="B6" s="15" t="s">
        <v>166</v>
      </c>
      <c r="C6" s="15" t="s">
        <v>167</v>
      </c>
      <c r="D6" s="15" t="s">
        <v>178</v>
      </c>
      <c r="E6" s="27" t="s">
        <v>179</v>
      </c>
      <c r="F6" s="28" t="s">
        <v>105</v>
      </c>
      <c r="G6" s="118"/>
      <c r="H6" s="108"/>
      <c r="I6" s="108"/>
      <c r="J6" s="108"/>
      <c r="K6" s="4"/>
      <c r="L6" s="4"/>
      <c r="M6" s="4"/>
      <c r="N6" s="4"/>
      <c r="O6" s="4"/>
    </row>
    <row r="7" spans="2:15" ht="60" x14ac:dyDescent="0.25">
      <c r="B7" s="114" t="s">
        <v>21</v>
      </c>
      <c r="C7" s="9" t="s">
        <v>4</v>
      </c>
      <c r="D7" s="1" t="s">
        <v>26</v>
      </c>
      <c r="E7" s="25" t="s">
        <v>27</v>
      </c>
      <c r="F7" s="31" t="s">
        <v>336</v>
      </c>
      <c r="G7" s="118"/>
      <c r="H7" s="32" t="s">
        <v>36</v>
      </c>
      <c r="I7" s="32" t="s">
        <v>43</v>
      </c>
      <c r="J7" s="32" t="s">
        <v>29</v>
      </c>
    </row>
    <row r="8" spans="2:15" ht="75" x14ac:dyDescent="0.25">
      <c r="B8" s="114"/>
      <c r="C8" s="9" t="s">
        <v>106</v>
      </c>
      <c r="D8" s="1" t="s">
        <v>74</v>
      </c>
      <c r="E8" s="25" t="s">
        <v>30</v>
      </c>
      <c r="F8" s="31" t="s">
        <v>336</v>
      </c>
      <c r="G8" s="118"/>
      <c r="H8" s="32" t="s">
        <v>79</v>
      </c>
      <c r="I8" s="32" t="s">
        <v>80</v>
      </c>
      <c r="J8" s="32" t="s">
        <v>81</v>
      </c>
    </row>
    <row r="9" spans="2:15" ht="60" x14ac:dyDescent="0.25">
      <c r="B9" s="114"/>
      <c r="C9" s="9" t="s">
        <v>73</v>
      </c>
      <c r="D9" s="1" t="s">
        <v>75</v>
      </c>
      <c r="E9" s="25" t="s">
        <v>30</v>
      </c>
      <c r="F9" s="31" t="s">
        <v>336</v>
      </c>
      <c r="G9" s="118"/>
      <c r="H9" s="32" t="s">
        <v>76</v>
      </c>
      <c r="I9" s="32" t="s">
        <v>77</v>
      </c>
      <c r="J9" s="32" t="s">
        <v>78</v>
      </c>
    </row>
    <row r="10" spans="2:15" ht="60" x14ac:dyDescent="0.25">
      <c r="B10" s="114" t="s">
        <v>6</v>
      </c>
      <c r="C10" s="9" t="s">
        <v>8</v>
      </c>
      <c r="D10" s="1" t="s">
        <v>34</v>
      </c>
      <c r="E10" s="25" t="s">
        <v>28</v>
      </c>
      <c r="F10" s="31" t="s">
        <v>336</v>
      </c>
      <c r="G10" s="118"/>
      <c r="H10" s="32" t="s">
        <v>31</v>
      </c>
      <c r="I10" s="32" t="s">
        <v>32</v>
      </c>
      <c r="J10" s="71"/>
    </row>
    <row r="11" spans="2:15" ht="90" x14ac:dyDescent="0.25">
      <c r="B11" s="114"/>
      <c r="C11" s="9" t="s">
        <v>107</v>
      </c>
      <c r="D11" s="1" t="s">
        <v>205</v>
      </c>
      <c r="E11" s="25" t="s">
        <v>35</v>
      </c>
      <c r="F11" s="31" t="s">
        <v>336</v>
      </c>
      <c r="G11" s="118"/>
      <c r="H11" s="32" t="s">
        <v>206</v>
      </c>
      <c r="I11" s="32" t="s">
        <v>33</v>
      </c>
      <c r="J11" s="71"/>
    </row>
    <row r="12" spans="2:15" ht="90" x14ac:dyDescent="0.25">
      <c r="B12" s="114"/>
      <c r="C12" s="9" t="s">
        <v>39</v>
      </c>
      <c r="D12" s="1" t="s">
        <v>40</v>
      </c>
      <c r="E12" s="25" t="s">
        <v>55</v>
      </c>
      <c r="F12" s="31" t="s">
        <v>336</v>
      </c>
      <c r="G12" s="118"/>
      <c r="H12" s="32" t="s">
        <v>37</v>
      </c>
      <c r="I12" s="32" t="s">
        <v>38</v>
      </c>
      <c r="J12" s="71"/>
    </row>
    <row r="13" spans="2:15" ht="60" x14ac:dyDescent="0.25">
      <c r="B13" s="109" t="s">
        <v>203</v>
      </c>
      <c r="C13" s="9" t="s">
        <v>10</v>
      </c>
      <c r="D13" s="1" t="s">
        <v>15</v>
      </c>
      <c r="E13" s="25" t="s">
        <v>41</v>
      </c>
      <c r="F13" s="31" t="s">
        <v>336</v>
      </c>
      <c r="G13" s="118"/>
      <c r="H13" s="32" t="s">
        <v>42</v>
      </c>
      <c r="I13" s="71"/>
      <c r="J13" s="71"/>
    </row>
    <row r="14" spans="2:15" ht="75" x14ac:dyDescent="0.25">
      <c r="B14" s="111"/>
      <c r="C14" s="9" t="s">
        <v>9</v>
      </c>
      <c r="D14" s="1" t="s">
        <v>45</v>
      </c>
      <c r="E14" s="25" t="s">
        <v>47</v>
      </c>
      <c r="F14" s="31" t="s">
        <v>336</v>
      </c>
      <c r="G14" s="118"/>
      <c r="H14" s="32" t="s">
        <v>44</v>
      </c>
      <c r="I14" s="32" t="s">
        <v>46</v>
      </c>
      <c r="J14" s="71"/>
    </row>
    <row r="15" spans="2:15" ht="90" x14ac:dyDescent="0.25">
      <c r="B15" s="109" t="s">
        <v>204</v>
      </c>
      <c r="C15" s="9" t="s">
        <v>48</v>
      </c>
      <c r="D15" s="1" t="s">
        <v>200</v>
      </c>
      <c r="E15" s="25" t="s">
        <v>54</v>
      </c>
      <c r="F15" s="31" t="s">
        <v>336</v>
      </c>
      <c r="G15" s="118"/>
      <c r="H15" s="32" t="s">
        <v>49</v>
      </c>
      <c r="I15" s="32" t="s">
        <v>50</v>
      </c>
      <c r="J15" s="71"/>
    </row>
    <row r="16" spans="2:15" ht="75" x14ac:dyDescent="0.25">
      <c r="B16" s="111"/>
      <c r="C16" s="9" t="s">
        <v>5</v>
      </c>
      <c r="D16" s="1" t="s">
        <v>208</v>
      </c>
      <c r="E16" s="25" t="s">
        <v>207</v>
      </c>
      <c r="F16" s="31" t="s">
        <v>336</v>
      </c>
      <c r="G16" s="118"/>
      <c r="H16" s="32" t="s">
        <v>226</v>
      </c>
      <c r="I16" s="32" t="s">
        <v>231</v>
      </c>
      <c r="J16" s="71"/>
    </row>
    <row r="17" spans="2:10" ht="60" x14ac:dyDescent="0.25">
      <c r="B17" s="114" t="s">
        <v>11</v>
      </c>
      <c r="C17" s="9" t="s">
        <v>51</v>
      </c>
      <c r="D17" s="1" t="s">
        <v>209</v>
      </c>
      <c r="E17" s="25" t="s">
        <v>201</v>
      </c>
      <c r="F17" s="31" t="s">
        <v>336</v>
      </c>
      <c r="G17" s="118"/>
      <c r="H17" s="32" t="s">
        <v>57</v>
      </c>
      <c r="I17" s="32" t="s">
        <v>58</v>
      </c>
      <c r="J17" s="71"/>
    </row>
    <row r="18" spans="2:10" ht="60" x14ac:dyDescent="0.25">
      <c r="B18" s="114"/>
      <c r="C18" s="9" t="s">
        <v>14</v>
      </c>
      <c r="D18" s="1" t="s">
        <v>56</v>
      </c>
      <c r="E18" s="25" t="s">
        <v>53</v>
      </c>
      <c r="F18" s="31" t="s">
        <v>336</v>
      </c>
      <c r="G18" s="118"/>
      <c r="H18" s="32" t="s">
        <v>59</v>
      </c>
      <c r="I18" s="32" t="s">
        <v>60</v>
      </c>
      <c r="J18" s="71"/>
    </row>
    <row r="19" spans="2:10" ht="60" x14ac:dyDescent="0.25">
      <c r="B19" s="9" t="s">
        <v>12</v>
      </c>
      <c r="C19" s="9" t="s">
        <v>13</v>
      </c>
      <c r="D19" s="1" t="s">
        <v>61</v>
      </c>
      <c r="E19" s="25" t="s">
        <v>62</v>
      </c>
      <c r="F19" s="31" t="s">
        <v>336</v>
      </c>
      <c r="G19" s="118"/>
      <c r="H19" s="32" t="s">
        <v>232</v>
      </c>
      <c r="I19" s="32" t="s">
        <v>233</v>
      </c>
      <c r="J19" s="71"/>
    </row>
    <row r="20" spans="2:10" ht="75" x14ac:dyDescent="0.25">
      <c r="B20" s="109" t="s">
        <v>327</v>
      </c>
      <c r="C20" s="9" t="s">
        <v>25</v>
      </c>
      <c r="D20" s="1" t="s">
        <v>87</v>
      </c>
      <c r="E20" s="25" t="s">
        <v>63</v>
      </c>
      <c r="F20" s="31" t="s">
        <v>336</v>
      </c>
      <c r="G20" s="118"/>
      <c r="H20" s="32" t="s">
        <v>88</v>
      </c>
      <c r="I20" s="32" t="s">
        <v>89</v>
      </c>
      <c r="J20" s="71"/>
    </row>
    <row r="21" spans="2:10" ht="75" x14ac:dyDescent="0.25">
      <c r="B21" s="111"/>
      <c r="C21" s="101" t="s">
        <v>328</v>
      </c>
      <c r="D21" s="1" t="s">
        <v>329</v>
      </c>
      <c r="E21" s="25" t="s">
        <v>330</v>
      </c>
      <c r="F21" s="31" t="s">
        <v>336</v>
      </c>
      <c r="G21" s="118"/>
      <c r="H21" s="32" t="s">
        <v>331</v>
      </c>
      <c r="I21" s="32" t="s">
        <v>332</v>
      </c>
      <c r="J21" s="71"/>
    </row>
    <row r="22" spans="2:10" ht="60" x14ac:dyDescent="0.25">
      <c r="B22" s="109" t="s">
        <v>52</v>
      </c>
      <c r="C22" s="9" t="s">
        <v>90</v>
      </c>
      <c r="D22" s="1" t="s">
        <v>98</v>
      </c>
      <c r="E22" s="25" t="s">
        <v>27</v>
      </c>
      <c r="F22" s="31" t="s">
        <v>336</v>
      </c>
      <c r="G22" s="118"/>
      <c r="H22" s="32" t="s">
        <v>351</v>
      </c>
      <c r="I22" s="32" t="s">
        <v>211</v>
      </c>
      <c r="J22" s="71"/>
    </row>
    <row r="23" spans="2:10" ht="75" x14ac:dyDescent="0.25">
      <c r="B23" s="111"/>
      <c r="C23" s="9" t="s">
        <v>91</v>
      </c>
      <c r="D23" s="1" t="s">
        <v>99</v>
      </c>
      <c r="E23" s="25" t="s">
        <v>27</v>
      </c>
      <c r="F23" s="31" t="s">
        <v>336</v>
      </c>
      <c r="G23" s="118"/>
      <c r="H23" s="32" t="s">
        <v>352</v>
      </c>
      <c r="I23" s="32" t="s">
        <v>356</v>
      </c>
      <c r="J23" s="32" t="s">
        <v>212</v>
      </c>
    </row>
    <row r="24" spans="2:10" ht="75" x14ac:dyDescent="0.25">
      <c r="B24" s="114" t="s">
        <v>7</v>
      </c>
      <c r="C24" s="9" t="s">
        <v>66</v>
      </c>
      <c r="D24" s="1" t="s">
        <v>67</v>
      </c>
      <c r="E24" s="25" t="s">
        <v>68</v>
      </c>
      <c r="F24" s="31" t="s">
        <v>336</v>
      </c>
      <c r="G24" s="119"/>
      <c r="H24" s="32" t="s">
        <v>353</v>
      </c>
      <c r="I24" s="32" t="s">
        <v>214</v>
      </c>
      <c r="J24" s="71"/>
    </row>
    <row r="25" spans="2:10" ht="60" x14ac:dyDescent="0.25">
      <c r="B25" s="114"/>
      <c r="C25" s="9" t="s">
        <v>64</v>
      </c>
      <c r="D25" s="1" t="s">
        <v>69</v>
      </c>
      <c r="E25" s="25" t="s">
        <v>70</v>
      </c>
      <c r="F25" s="31" t="s">
        <v>336</v>
      </c>
      <c r="G25" s="119"/>
      <c r="H25" s="32" t="s">
        <v>354</v>
      </c>
      <c r="I25" s="32" t="s">
        <v>213</v>
      </c>
      <c r="J25" s="71"/>
    </row>
    <row r="26" spans="2:10" ht="105.75" thickBot="1" x14ac:dyDescent="0.3">
      <c r="B26" s="109"/>
      <c r="C26" s="10" t="s">
        <v>65</v>
      </c>
      <c r="D26" s="5" t="s">
        <v>71</v>
      </c>
      <c r="E26" s="26" t="s">
        <v>72</v>
      </c>
      <c r="F26" s="103" t="s">
        <v>336</v>
      </c>
      <c r="G26" s="119"/>
      <c r="H26" s="32" t="s">
        <v>355</v>
      </c>
      <c r="I26" s="32" t="s">
        <v>215</v>
      </c>
      <c r="J26" s="71"/>
    </row>
    <row r="27" spans="2:10" x14ac:dyDescent="0.25">
      <c r="B27" s="7"/>
      <c r="C27" s="7"/>
      <c r="D27" s="7"/>
      <c r="E27" s="7"/>
    </row>
    <row r="28" spans="2:10" ht="15.75" thickBot="1" x14ac:dyDescent="0.3">
      <c r="B28" s="115" t="str">
        <f>C2&amp;" "&amp;C3&amp;" (critères)"</f>
        <v>Etude de la valeur patrimoniale de l'infrastructure exemple (critères)</v>
      </c>
      <c r="C28" s="116"/>
      <c r="D28" s="116"/>
      <c r="E28" s="116"/>
      <c r="F28" s="117"/>
      <c r="G28" s="107"/>
      <c r="H28" s="108" t="s">
        <v>169</v>
      </c>
      <c r="I28" s="108"/>
      <c r="J28" s="108"/>
    </row>
    <row r="29" spans="2:10" x14ac:dyDescent="0.25">
      <c r="B29" s="16" t="s">
        <v>1</v>
      </c>
      <c r="C29" s="16" t="s">
        <v>16</v>
      </c>
      <c r="D29" s="16" t="s">
        <v>2</v>
      </c>
      <c r="E29" s="29" t="s">
        <v>3</v>
      </c>
      <c r="F29" s="28" t="s">
        <v>105</v>
      </c>
      <c r="G29" s="107"/>
      <c r="H29" s="108"/>
      <c r="I29" s="108"/>
      <c r="J29" s="108"/>
    </row>
    <row r="30" spans="2:10" ht="60" x14ac:dyDescent="0.25">
      <c r="B30" s="14" t="s">
        <v>0</v>
      </c>
      <c r="C30" s="14" t="s">
        <v>18</v>
      </c>
      <c r="D30" s="6" t="s">
        <v>96</v>
      </c>
      <c r="E30" s="30" t="s">
        <v>85</v>
      </c>
      <c r="F30" s="31" t="s">
        <v>336</v>
      </c>
      <c r="G30" s="107"/>
      <c r="H30" s="32" t="s">
        <v>342</v>
      </c>
      <c r="I30" s="32" t="s">
        <v>357</v>
      </c>
      <c r="J30" s="71"/>
    </row>
    <row r="31" spans="2:10" ht="90" x14ac:dyDescent="0.25">
      <c r="B31" s="109" t="s">
        <v>19</v>
      </c>
      <c r="C31" s="9" t="s">
        <v>82</v>
      </c>
      <c r="D31" s="1" t="s">
        <v>84</v>
      </c>
      <c r="E31" s="25" t="s">
        <v>83</v>
      </c>
      <c r="F31" s="31" t="s">
        <v>336</v>
      </c>
      <c r="G31" s="107"/>
      <c r="H31" s="32" t="s">
        <v>343</v>
      </c>
      <c r="I31" s="32" t="s">
        <v>234</v>
      </c>
      <c r="J31" s="71"/>
    </row>
    <row r="32" spans="2:10" ht="90" x14ac:dyDescent="0.25">
      <c r="B32" s="110"/>
      <c r="C32" s="9" t="s">
        <v>92</v>
      </c>
      <c r="D32" s="1" t="s">
        <v>93</v>
      </c>
      <c r="E32" s="25" t="s">
        <v>202</v>
      </c>
      <c r="F32" s="31" t="s">
        <v>336</v>
      </c>
      <c r="G32" s="107"/>
      <c r="H32" s="32" t="s">
        <v>344</v>
      </c>
      <c r="I32" s="32" t="s">
        <v>225</v>
      </c>
      <c r="J32" s="71"/>
    </row>
    <row r="33" spans="2:10" ht="90" x14ac:dyDescent="0.25">
      <c r="B33" s="111"/>
      <c r="C33" s="9" t="s">
        <v>24</v>
      </c>
      <c r="D33" s="1" t="s">
        <v>17</v>
      </c>
      <c r="E33" s="25" t="s">
        <v>199</v>
      </c>
      <c r="F33" s="31" t="s">
        <v>336</v>
      </c>
      <c r="G33" s="107"/>
      <c r="H33" s="32" t="s">
        <v>345</v>
      </c>
      <c r="I33" s="32" t="s">
        <v>225</v>
      </c>
      <c r="J33" s="71"/>
    </row>
    <row r="34" spans="2:10" ht="75" x14ac:dyDescent="0.25">
      <c r="B34" s="109" t="s">
        <v>20</v>
      </c>
      <c r="C34" s="9" t="s">
        <v>97</v>
      </c>
      <c r="D34" s="1" t="s">
        <v>94</v>
      </c>
      <c r="E34" s="25" t="s">
        <v>218</v>
      </c>
      <c r="F34" s="31" t="s">
        <v>336</v>
      </c>
      <c r="G34" s="107"/>
      <c r="H34" s="32" t="s">
        <v>346</v>
      </c>
      <c r="I34" s="32" t="s">
        <v>224</v>
      </c>
      <c r="J34" s="71"/>
    </row>
    <row r="35" spans="2:10" ht="75" x14ac:dyDescent="0.25">
      <c r="B35" s="111"/>
      <c r="C35" s="9" t="s">
        <v>86</v>
      </c>
      <c r="D35" s="1" t="s">
        <v>222</v>
      </c>
      <c r="E35" s="25" t="s">
        <v>218</v>
      </c>
      <c r="F35" s="31" t="s">
        <v>336</v>
      </c>
      <c r="G35" s="107"/>
      <c r="H35" s="32" t="s">
        <v>358</v>
      </c>
      <c r="I35" s="32" t="s">
        <v>223</v>
      </c>
      <c r="J35" s="71"/>
    </row>
    <row r="36" spans="2:10" ht="75" x14ac:dyDescent="0.25">
      <c r="B36" s="112" t="s">
        <v>23</v>
      </c>
      <c r="C36" s="11" t="s">
        <v>22</v>
      </c>
      <c r="D36" s="1" t="s">
        <v>227</v>
      </c>
      <c r="E36" s="25" t="s">
        <v>62</v>
      </c>
      <c r="F36" s="31" t="s">
        <v>336</v>
      </c>
      <c r="G36" s="107"/>
      <c r="H36" s="32" t="s">
        <v>347</v>
      </c>
      <c r="I36" s="32" t="s">
        <v>221</v>
      </c>
      <c r="J36" s="71"/>
    </row>
    <row r="37" spans="2:10" ht="75" x14ac:dyDescent="0.25">
      <c r="B37" s="113"/>
      <c r="C37" s="9" t="s">
        <v>100</v>
      </c>
      <c r="D37" s="1" t="s">
        <v>95</v>
      </c>
      <c r="E37" s="25" t="s">
        <v>218</v>
      </c>
      <c r="F37" s="31" t="s">
        <v>336</v>
      </c>
      <c r="G37" s="107"/>
      <c r="H37" s="32" t="s">
        <v>348</v>
      </c>
      <c r="I37" s="32" t="s">
        <v>220</v>
      </c>
      <c r="J37" s="71"/>
    </row>
    <row r="38" spans="2:10" ht="60" x14ac:dyDescent="0.25">
      <c r="B38" s="112" t="s">
        <v>101</v>
      </c>
      <c r="C38" s="11" t="s">
        <v>102</v>
      </c>
      <c r="D38" s="1" t="s">
        <v>104</v>
      </c>
      <c r="E38" s="25" t="s">
        <v>218</v>
      </c>
      <c r="F38" s="31" t="s">
        <v>336</v>
      </c>
      <c r="G38" s="107"/>
      <c r="H38" s="32" t="s">
        <v>349</v>
      </c>
      <c r="I38" s="32" t="s">
        <v>219</v>
      </c>
      <c r="J38" s="71"/>
    </row>
    <row r="39" spans="2:10" ht="75.75" thickBot="1" x14ac:dyDescent="0.3">
      <c r="B39" s="113"/>
      <c r="C39" s="9" t="s">
        <v>103</v>
      </c>
      <c r="D39" s="1" t="s">
        <v>216</v>
      </c>
      <c r="E39" s="25" t="s">
        <v>218</v>
      </c>
      <c r="F39" s="103" t="s">
        <v>336</v>
      </c>
      <c r="G39" s="107"/>
      <c r="H39" s="32" t="s">
        <v>350</v>
      </c>
      <c r="I39" s="32" t="s">
        <v>217</v>
      </c>
      <c r="J39" s="71"/>
    </row>
    <row r="80" spans="2:3" x14ac:dyDescent="0.25">
      <c r="B80" s="3"/>
      <c r="C80" s="3"/>
    </row>
  </sheetData>
  <mergeCells count="21">
    <mergeCell ref="G5:G23"/>
    <mergeCell ref="G24:G26"/>
    <mergeCell ref="C2:F2"/>
    <mergeCell ref="C3:F3"/>
    <mergeCell ref="B5:F5"/>
    <mergeCell ref="G28:G39"/>
    <mergeCell ref="H28:J29"/>
    <mergeCell ref="H5:J6"/>
    <mergeCell ref="B31:B33"/>
    <mergeCell ref="B34:B35"/>
    <mergeCell ref="B22:B23"/>
    <mergeCell ref="B38:B39"/>
    <mergeCell ref="B36:B37"/>
    <mergeCell ref="B24:B26"/>
    <mergeCell ref="B28:F28"/>
    <mergeCell ref="B7:B9"/>
    <mergeCell ref="B10:B12"/>
    <mergeCell ref="B17:B18"/>
    <mergeCell ref="B13:B14"/>
    <mergeCell ref="B15:B16"/>
    <mergeCell ref="B20:B21"/>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0"/>
  <sheetViews>
    <sheetView zoomScale="75" zoomScaleNormal="75" workbookViewId="0"/>
  </sheetViews>
  <sheetFormatPr baseColWidth="10" defaultColWidth="24.7109375" defaultRowHeight="15" x14ac:dyDescent="0.25"/>
  <cols>
    <col min="1" max="1" width="8.28515625" style="45" customWidth="1"/>
    <col min="2" max="2" width="32.7109375" style="45" bestFit="1" customWidth="1"/>
    <col min="3" max="3" width="21.28515625" style="45" customWidth="1"/>
    <col min="4" max="4" width="28.7109375" style="45" customWidth="1"/>
    <col min="5" max="5" width="58.140625" style="45" customWidth="1"/>
    <col min="6" max="6" width="11" style="45" customWidth="1"/>
    <col min="7" max="7" width="24.7109375" style="45"/>
    <col min="8" max="8" width="85.28515625" style="45" bestFit="1" customWidth="1"/>
    <col min="9" max="9" width="60.28515625" style="45" bestFit="1" customWidth="1"/>
    <col min="10" max="10" width="49.28515625" style="45" customWidth="1"/>
    <col min="11" max="16384" width="24.7109375" style="45"/>
  </cols>
  <sheetData>
    <row r="2" spans="2:11" x14ac:dyDescent="0.25">
      <c r="B2" s="2"/>
      <c r="C2" s="132" t="s">
        <v>165</v>
      </c>
      <c r="D2" s="132"/>
      <c r="E2" s="132"/>
      <c r="F2" s="132"/>
    </row>
    <row r="3" spans="2:11" x14ac:dyDescent="0.25">
      <c r="B3" s="34" t="s">
        <v>110</v>
      </c>
      <c r="C3" s="133" t="str">
        <f>'VP Questions-réponses'!C3</f>
        <v>exemple</v>
      </c>
      <c r="D3" s="133"/>
      <c r="E3" s="133"/>
      <c r="F3" s="133"/>
    </row>
    <row r="5" spans="2:11" ht="15.75" thickBot="1" x14ac:dyDescent="0.3">
      <c r="B5" s="135" t="str">
        <f>C2&amp;" "&amp;C3</f>
        <v>Etude du potentiel de reconversion de l'infrastructure exemple</v>
      </c>
      <c r="C5" s="135"/>
      <c r="D5" s="135"/>
      <c r="E5" s="135"/>
      <c r="F5" s="136"/>
      <c r="G5" s="127"/>
      <c r="H5" s="126" t="s">
        <v>169</v>
      </c>
      <c r="I5" s="126"/>
    </row>
    <row r="6" spans="2:11" x14ac:dyDescent="0.25">
      <c r="B6" s="35" t="s">
        <v>166</v>
      </c>
      <c r="C6" s="40" t="s">
        <v>167</v>
      </c>
      <c r="D6" s="40" t="s">
        <v>178</v>
      </c>
      <c r="E6" s="43" t="s">
        <v>179</v>
      </c>
      <c r="F6" s="47" t="s">
        <v>105</v>
      </c>
      <c r="G6" s="127"/>
      <c r="H6" s="126"/>
      <c r="I6" s="126"/>
      <c r="J6" s="4"/>
    </row>
    <row r="7" spans="2:11" ht="60" x14ac:dyDescent="0.25">
      <c r="B7" s="129" t="s">
        <v>175</v>
      </c>
      <c r="C7" s="37" t="s">
        <v>113</v>
      </c>
      <c r="D7" s="32" t="s">
        <v>114</v>
      </c>
      <c r="E7" s="41" t="s">
        <v>171</v>
      </c>
      <c r="F7" s="31" t="s">
        <v>336</v>
      </c>
      <c r="G7" s="127"/>
      <c r="H7" s="32" t="s">
        <v>241</v>
      </c>
      <c r="I7" s="32" t="s">
        <v>242</v>
      </c>
      <c r="J7" s="72"/>
      <c r="K7" s="48"/>
    </row>
    <row r="8" spans="2:11" ht="60" x14ac:dyDescent="0.25">
      <c r="B8" s="130"/>
      <c r="C8" s="37" t="s">
        <v>115</v>
      </c>
      <c r="D8" s="32" t="s">
        <v>235</v>
      </c>
      <c r="E8" s="41" t="s">
        <v>244</v>
      </c>
      <c r="F8" s="31" t="s">
        <v>336</v>
      </c>
      <c r="G8" s="127"/>
      <c r="H8" s="32" t="s">
        <v>243</v>
      </c>
      <c r="I8" s="32" t="s">
        <v>245</v>
      </c>
      <c r="J8" s="72"/>
      <c r="K8" s="48"/>
    </row>
    <row r="9" spans="2:11" ht="60" x14ac:dyDescent="0.25">
      <c r="B9" s="130"/>
      <c r="C9" s="37" t="s">
        <v>116</v>
      </c>
      <c r="D9" s="32" t="s">
        <v>117</v>
      </c>
      <c r="E9" s="42" t="s">
        <v>118</v>
      </c>
      <c r="F9" s="31" t="s">
        <v>336</v>
      </c>
      <c r="G9" s="127"/>
      <c r="H9" s="32" t="s">
        <v>289</v>
      </c>
      <c r="I9" s="32" t="s">
        <v>246</v>
      </c>
      <c r="J9" s="72"/>
      <c r="K9" s="48"/>
    </row>
    <row r="10" spans="2:11" ht="75" x14ac:dyDescent="0.25">
      <c r="B10" s="130"/>
      <c r="C10" s="37" t="s">
        <v>119</v>
      </c>
      <c r="D10" s="32" t="s">
        <v>120</v>
      </c>
      <c r="E10" s="41" t="s">
        <v>258</v>
      </c>
      <c r="F10" s="31" t="s">
        <v>336</v>
      </c>
      <c r="G10" s="127"/>
      <c r="H10" s="32" t="s">
        <v>247</v>
      </c>
      <c r="I10" s="32" t="s">
        <v>290</v>
      </c>
      <c r="J10" s="3"/>
      <c r="K10" s="48"/>
    </row>
    <row r="11" spans="2:11" ht="60" x14ac:dyDescent="0.25">
      <c r="B11" s="131"/>
      <c r="C11" s="37" t="s">
        <v>121</v>
      </c>
      <c r="D11" s="32" t="s">
        <v>249</v>
      </c>
      <c r="E11" s="41" t="s">
        <v>248</v>
      </c>
      <c r="F11" s="31" t="s">
        <v>336</v>
      </c>
      <c r="G11" s="127"/>
      <c r="H11" s="32" t="s">
        <v>250</v>
      </c>
      <c r="I11" s="32" t="s">
        <v>251</v>
      </c>
      <c r="J11" s="3"/>
      <c r="K11" s="48"/>
    </row>
    <row r="12" spans="2:11" ht="60" x14ac:dyDescent="0.25">
      <c r="B12" s="52" t="s">
        <v>122</v>
      </c>
      <c r="C12" s="37" t="s">
        <v>123</v>
      </c>
      <c r="D12" s="32" t="s">
        <v>124</v>
      </c>
      <c r="E12" s="41" t="s">
        <v>236</v>
      </c>
      <c r="F12" s="31" t="s">
        <v>336</v>
      </c>
      <c r="G12" s="127"/>
      <c r="H12" s="32" t="s">
        <v>292</v>
      </c>
      <c r="I12" s="32" t="s">
        <v>252</v>
      </c>
      <c r="J12" s="3"/>
    </row>
    <row r="13" spans="2:11" ht="60" x14ac:dyDescent="0.25">
      <c r="B13" s="53"/>
      <c r="C13" s="37" t="s">
        <v>125</v>
      </c>
      <c r="D13" s="32" t="s">
        <v>228</v>
      </c>
      <c r="E13" s="41" t="s">
        <v>306</v>
      </c>
      <c r="F13" s="31" t="s">
        <v>336</v>
      </c>
      <c r="G13" s="127"/>
      <c r="H13" s="32" t="s">
        <v>341</v>
      </c>
      <c r="I13" s="71"/>
      <c r="J13" s="3"/>
    </row>
    <row r="14" spans="2:11" ht="60" x14ac:dyDescent="0.25">
      <c r="B14" s="53"/>
      <c r="C14" s="37" t="s">
        <v>126</v>
      </c>
      <c r="D14" s="32" t="s">
        <v>127</v>
      </c>
      <c r="E14" s="41" t="s">
        <v>172</v>
      </c>
      <c r="F14" s="31" t="s">
        <v>336</v>
      </c>
      <c r="G14" s="127"/>
      <c r="H14" s="32" t="s">
        <v>314</v>
      </c>
      <c r="I14" s="32" t="s">
        <v>253</v>
      </c>
      <c r="J14" s="3"/>
    </row>
    <row r="15" spans="2:11" ht="60" x14ac:dyDescent="0.25">
      <c r="B15" s="54"/>
      <c r="C15" s="33" t="s">
        <v>128</v>
      </c>
      <c r="D15" s="32" t="s">
        <v>129</v>
      </c>
      <c r="E15" s="41" t="s">
        <v>173</v>
      </c>
      <c r="F15" s="31" t="s">
        <v>336</v>
      </c>
      <c r="G15" s="127"/>
      <c r="H15" s="32" t="s">
        <v>315</v>
      </c>
      <c r="I15" s="32" t="s">
        <v>254</v>
      </c>
      <c r="J15" s="3"/>
    </row>
    <row r="16" spans="2:11" ht="60" x14ac:dyDescent="0.25">
      <c r="B16" s="52" t="s">
        <v>130</v>
      </c>
      <c r="C16" s="37" t="s">
        <v>131</v>
      </c>
      <c r="D16" s="32" t="s">
        <v>132</v>
      </c>
      <c r="E16" s="41" t="s">
        <v>133</v>
      </c>
      <c r="F16" s="31" t="s">
        <v>336</v>
      </c>
      <c r="G16" s="127"/>
      <c r="H16" s="32" t="s">
        <v>255</v>
      </c>
      <c r="I16" s="32" t="s">
        <v>252</v>
      </c>
      <c r="J16" s="3"/>
    </row>
    <row r="17" spans="2:10" ht="60" x14ac:dyDescent="0.25">
      <c r="B17" s="53"/>
      <c r="C17" s="37" t="s">
        <v>134</v>
      </c>
      <c r="D17" s="32" t="s">
        <v>229</v>
      </c>
      <c r="E17" s="41" t="s">
        <v>306</v>
      </c>
      <c r="F17" s="31" t="s">
        <v>336</v>
      </c>
      <c r="G17" s="127"/>
      <c r="H17" s="32" t="s">
        <v>341</v>
      </c>
      <c r="I17" s="71"/>
      <c r="J17" s="3"/>
    </row>
    <row r="18" spans="2:10" ht="60" x14ac:dyDescent="0.25">
      <c r="B18" s="53"/>
      <c r="C18" s="37" t="s">
        <v>126</v>
      </c>
      <c r="D18" s="32" t="s">
        <v>135</v>
      </c>
      <c r="E18" s="41" t="s">
        <v>174</v>
      </c>
      <c r="F18" s="31" t="s">
        <v>336</v>
      </c>
      <c r="G18" s="127"/>
      <c r="H18" s="32" t="s">
        <v>316</v>
      </c>
      <c r="I18" s="32" t="s">
        <v>253</v>
      </c>
      <c r="J18" s="3"/>
    </row>
    <row r="19" spans="2:10" ht="60" x14ac:dyDescent="0.25">
      <c r="B19" s="54"/>
      <c r="C19" s="33" t="s">
        <v>128</v>
      </c>
      <c r="D19" s="32" t="s">
        <v>136</v>
      </c>
      <c r="E19" s="41" t="s">
        <v>172</v>
      </c>
      <c r="F19" s="31" t="s">
        <v>336</v>
      </c>
      <c r="G19" s="127"/>
      <c r="H19" s="32" t="s">
        <v>317</v>
      </c>
      <c r="I19" s="32" t="s">
        <v>254</v>
      </c>
      <c r="J19" s="3"/>
    </row>
    <row r="20" spans="2:10" ht="60" x14ac:dyDescent="0.25">
      <c r="B20" s="129" t="s">
        <v>176</v>
      </c>
      <c r="C20" s="33" t="s">
        <v>137</v>
      </c>
      <c r="D20" s="32" t="s">
        <v>138</v>
      </c>
      <c r="E20" s="42" t="s">
        <v>139</v>
      </c>
      <c r="F20" s="31" t="s">
        <v>336</v>
      </c>
      <c r="G20" s="127"/>
      <c r="H20" s="32" t="s">
        <v>256</v>
      </c>
      <c r="I20" s="32" t="s">
        <v>359</v>
      </c>
      <c r="J20" s="3"/>
    </row>
    <row r="21" spans="2:10" ht="60" x14ac:dyDescent="0.25">
      <c r="B21" s="130"/>
      <c r="C21" s="51" t="s">
        <v>180</v>
      </c>
      <c r="D21" s="32" t="s">
        <v>181</v>
      </c>
      <c r="E21" s="42" t="s">
        <v>259</v>
      </c>
      <c r="F21" s="31" t="s">
        <v>336</v>
      </c>
      <c r="G21" s="127"/>
      <c r="H21" s="32" t="s">
        <v>257</v>
      </c>
      <c r="I21" s="32" t="s">
        <v>261</v>
      </c>
      <c r="J21" s="3"/>
    </row>
    <row r="22" spans="2:10" ht="60" x14ac:dyDescent="0.25">
      <c r="B22" s="130"/>
      <c r="C22" s="33" t="s">
        <v>140</v>
      </c>
      <c r="D22" s="32" t="s">
        <v>310</v>
      </c>
      <c r="E22" s="42" t="s">
        <v>263</v>
      </c>
      <c r="F22" s="31" t="s">
        <v>336</v>
      </c>
      <c r="G22" s="127"/>
      <c r="H22" s="32" t="s">
        <v>260</v>
      </c>
      <c r="I22" s="32" t="s">
        <v>262</v>
      </c>
      <c r="J22" s="72"/>
    </row>
    <row r="23" spans="2:10" ht="60" x14ac:dyDescent="0.25">
      <c r="B23" s="130"/>
      <c r="C23" s="33" t="s">
        <v>141</v>
      </c>
      <c r="D23" s="32" t="s">
        <v>237</v>
      </c>
      <c r="E23" s="42" t="s">
        <v>266</v>
      </c>
      <c r="F23" s="31" t="s">
        <v>336</v>
      </c>
      <c r="G23" s="127"/>
      <c r="H23" s="32" t="s">
        <v>264</v>
      </c>
      <c r="I23" s="32" t="s">
        <v>265</v>
      </c>
      <c r="J23" s="3"/>
    </row>
    <row r="24" spans="2:10" ht="60" x14ac:dyDescent="0.25">
      <c r="B24" s="131"/>
      <c r="C24" s="38" t="s">
        <v>142</v>
      </c>
      <c r="D24" s="32" t="s">
        <v>143</v>
      </c>
      <c r="E24" s="42" t="s">
        <v>267</v>
      </c>
      <c r="F24" s="31" t="s">
        <v>336</v>
      </c>
      <c r="G24" s="127"/>
      <c r="H24" s="32" t="s">
        <v>268</v>
      </c>
      <c r="I24" s="32" t="s">
        <v>269</v>
      </c>
      <c r="J24" s="3"/>
    </row>
    <row r="25" spans="2:10" ht="60" x14ac:dyDescent="0.25">
      <c r="B25" s="129" t="s">
        <v>144</v>
      </c>
      <c r="C25" s="39" t="s">
        <v>308</v>
      </c>
      <c r="D25" s="32" t="s">
        <v>146</v>
      </c>
      <c r="E25" s="42" t="s">
        <v>277</v>
      </c>
      <c r="F25" s="31" t="s">
        <v>336</v>
      </c>
      <c r="G25" s="128"/>
      <c r="H25" s="57" t="s">
        <v>283</v>
      </c>
      <c r="I25" s="57"/>
      <c r="J25" s="3"/>
    </row>
    <row r="26" spans="2:10" ht="60" x14ac:dyDescent="0.25">
      <c r="B26" s="130"/>
      <c r="C26" s="39" t="s">
        <v>309</v>
      </c>
      <c r="D26" s="32" t="s">
        <v>148</v>
      </c>
      <c r="E26" s="42" t="s">
        <v>278</v>
      </c>
      <c r="F26" s="31" t="s">
        <v>336</v>
      </c>
      <c r="G26" s="128"/>
      <c r="H26" s="57" t="s">
        <v>284</v>
      </c>
      <c r="I26" s="57"/>
      <c r="J26" s="73"/>
    </row>
    <row r="27" spans="2:10" ht="60" x14ac:dyDescent="0.25">
      <c r="B27" s="130"/>
      <c r="C27" s="39" t="s">
        <v>149</v>
      </c>
      <c r="D27" s="32" t="s">
        <v>150</v>
      </c>
      <c r="E27" s="42" t="s">
        <v>275</v>
      </c>
      <c r="F27" s="31" t="s">
        <v>336</v>
      </c>
      <c r="G27" s="128"/>
      <c r="H27" s="57" t="s">
        <v>360</v>
      </c>
      <c r="I27" s="57"/>
      <c r="J27" s="73"/>
    </row>
    <row r="28" spans="2:10" ht="60" x14ac:dyDescent="0.25">
      <c r="B28" s="130"/>
      <c r="C28" s="39" t="s">
        <v>151</v>
      </c>
      <c r="D28" s="32" t="s">
        <v>152</v>
      </c>
      <c r="E28" s="42" t="s">
        <v>276</v>
      </c>
      <c r="F28" s="31" t="s">
        <v>336</v>
      </c>
      <c r="G28" s="128"/>
      <c r="H28" s="57" t="s">
        <v>285</v>
      </c>
      <c r="I28" s="57"/>
      <c r="J28" s="73"/>
    </row>
    <row r="29" spans="2:10" ht="60" x14ac:dyDescent="0.25">
      <c r="B29" s="130"/>
      <c r="C29" s="39" t="s">
        <v>153</v>
      </c>
      <c r="D29" s="32" t="s">
        <v>154</v>
      </c>
      <c r="E29" s="42" t="s">
        <v>275</v>
      </c>
      <c r="F29" s="31" t="s">
        <v>336</v>
      </c>
      <c r="G29" s="128"/>
      <c r="H29" s="57" t="s">
        <v>282</v>
      </c>
      <c r="I29" s="57"/>
      <c r="J29" s="73"/>
    </row>
    <row r="30" spans="2:10" ht="60" x14ac:dyDescent="0.25">
      <c r="B30" s="130"/>
      <c r="C30" s="39" t="s">
        <v>182</v>
      </c>
      <c r="D30" s="32" t="s">
        <v>183</v>
      </c>
      <c r="E30" s="42" t="s">
        <v>279</v>
      </c>
      <c r="F30" s="31" t="s">
        <v>336</v>
      </c>
      <c r="G30" s="128"/>
      <c r="H30" s="57"/>
      <c r="I30" s="57"/>
      <c r="J30" s="73"/>
    </row>
    <row r="31" spans="2:10" ht="60" x14ac:dyDescent="0.25">
      <c r="B31" s="131"/>
      <c r="C31" s="39" t="s">
        <v>186</v>
      </c>
      <c r="D31" s="32" t="s">
        <v>185</v>
      </c>
      <c r="E31" s="42" t="s">
        <v>279</v>
      </c>
      <c r="F31" s="31" t="s">
        <v>336</v>
      </c>
      <c r="G31" s="128"/>
      <c r="H31" s="57"/>
      <c r="I31" s="57"/>
      <c r="J31" s="73"/>
    </row>
    <row r="32" spans="2:10" ht="60" x14ac:dyDescent="0.25">
      <c r="B32" s="129" t="s">
        <v>187</v>
      </c>
      <c r="C32" s="33" t="s">
        <v>155</v>
      </c>
      <c r="D32" s="32" t="s">
        <v>156</v>
      </c>
      <c r="E32" s="42" t="s">
        <v>157</v>
      </c>
      <c r="F32" s="31" t="s">
        <v>336</v>
      </c>
      <c r="G32" s="128"/>
      <c r="H32" s="57" t="s">
        <v>270</v>
      </c>
      <c r="I32" s="57" t="s">
        <v>271</v>
      </c>
    </row>
    <row r="33" spans="2:9" ht="90" x14ac:dyDescent="0.25">
      <c r="B33" s="130"/>
      <c r="C33" s="39" t="s">
        <v>188</v>
      </c>
      <c r="D33" s="32" t="s">
        <v>164</v>
      </c>
      <c r="E33" s="42" t="s">
        <v>272</v>
      </c>
      <c r="F33" s="31" t="s">
        <v>336</v>
      </c>
      <c r="G33" s="128"/>
      <c r="H33" s="57" t="s">
        <v>273</v>
      </c>
      <c r="I33" s="57" t="s">
        <v>274</v>
      </c>
    </row>
    <row r="34" spans="2:9" ht="60" x14ac:dyDescent="0.25">
      <c r="B34" s="131"/>
      <c r="C34" s="39" t="s">
        <v>189</v>
      </c>
      <c r="D34" s="57" t="s">
        <v>193</v>
      </c>
      <c r="E34" s="42" t="s">
        <v>184</v>
      </c>
      <c r="F34" s="31" t="s">
        <v>336</v>
      </c>
      <c r="G34" s="128"/>
      <c r="H34" s="57" t="s">
        <v>338</v>
      </c>
      <c r="I34" s="57" t="s">
        <v>339</v>
      </c>
    </row>
    <row r="35" spans="2:9" ht="90" x14ac:dyDescent="0.25">
      <c r="B35" s="134" t="s">
        <v>158</v>
      </c>
      <c r="C35" s="33" t="s">
        <v>159</v>
      </c>
      <c r="D35" s="32" t="s">
        <v>160</v>
      </c>
      <c r="E35" s="42" t="s">
        <v>238</v>
      </c>
      <c r="F35" s="31" t="s">
        <v>336</v>
      </c>
      <c r="G35" s="128"/>
      <c r="H35" s="57" t="s">
        <v>286</v>
      </c>
      <c r="I35" s="57" t="s">
        <v>287</v>
      </c>
    </row>
    <row r="36" spans="2:9" ht="75" x14ac:dyDescent="0.25">
      <c r="B36" s="134"/>
      <c r="C36" s="33" t="s">
        <v>161</v>
      </c>
      <c r="D36" s="32" t="s">
        <v>281</v>
      </c>
      <c r="E36" s="42" t="s">
        <v>307</v>
      </c>
      <c r="F36" s="31" t="s">
        <v>336</v>
      </c>
      <c r="G36" s="128"/>
      <c r="H36" s="57" t="s">
        <v>280</v>
      </c>
      <c r="I36" s="57" t="s">
        <v>361</v>
      </c>
    </row>
    <row r="37" spans="2:9" ht="60" x14ac:dyDescent="0.25">
      <c r="B37" s="134"/>
      <c r="C37" s="33" t="s">
        <v>162</v>
      </c>
      <c r="D37" s="32" t="s">
        <v>163</v>
      </c>
      <c r="E37" s="42" t="s">
        <v>239</v>
      </c>
      <c r="F37" s="31" t="s">
        <v>336</v>
      </c>
      <c r="G37" s="128"/>
      <c r="H37" s="57" t="s">
        <v>340</v>
      </c>
      <c r="I37" s="57"/>
    </row>
    <row r="38" spans="2:9" ht="75" x14ac:dyDescent="0.25">
      <c r="B38" s="134" t="s">
        <v>230</v>
      </c>
      <c r="C38" s="51" t="s">
        <v>190</v>
      </c>
      <c r="D38" s="57" t="s">
        <v>196</v>
      </c>
      <c r="E38" s="42" t="s">
        <v>184</v>
      </c>
      <c r="F38" s="31" t="s">
        <v>336</v>
      </c>
      <c r="G38" s="128"/>
      <c r="H38" s="57" t="s">
        <v>291</v>
      </c>
      <c r="I38" s="57"/>
    </row>
    <row r="39" spans="2:9" ht="60" x14ac:dyDescent="0.25">
      <c r="B39" s="134"/>
      <c r="C39" s="51" t="s">
        <v>191</v>
      </c>
      <c r="D39" s="57" t="s">
        <v>197</v>
      </c>
      <c r="E39" s="42" t="s">
        <v>177</v>
      </c>
      <c r="F39" s="31" t="s">
        <v>336</v>
      </c>
      <c r="G39" s="128"/>
      <c r="H39" s="57" t="s">
        <v>288</v>
      </c>
      <c r="I39" s="57"/>
    </row>
    <row r="40" spans="2:9" ht="60.75" thickBot="1" x14ac:dyDescent="0.3">
      <c r="B40" s="134"/>
      <c r="C40" s="51" t="s">
        <v>192</v>
      </c>
      <c r="D40" s="57" t="s">
        <v>240</v>
      </c>
      <c r="E40" s="42" t="s">
        <v>198</v>
      </c>
      <c r="F40" s="103" t="s">
        <v>336</v>
      </c>
      <c r="G40" s="128"/>
      <c r="H40" s="57" t="s">
        <v>337</v>
      </c>
      <c r="I40" s="57"/>
    </row>
  </sheetData>
  <mergeCells count="12">
    <mergeCell ref="H5:I6"/>
    <mergeCell ref="G5:G24"/>
    <mergeCell ref="G25:G40"/>
    <mergeCell ref="B7:B11"/>
    <mergeCell ref="C2:F2"/>
    <mergeCell ref="C3:F3"/>
    <mergeCell ref="B38:B40"/>
    <mergeCell ref="B35:B37"/>
    <mergeCell ref="B5:F5"/>
    <mergeCell ref="B20:B24"/>
    <mergeCell ref="B25:B31"/>
    <mergeCell ref="B32:B3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38"/>
  <sheetViews>
    <sheetView zoomScale="75" zoomScaleNormal="75" workbookViewId="0"/>
  </sheetViews>
  <sheetFormatPr baseColWidth="10" defaultRowHeight="15" x14ac:dyDescent="0.25"/>
  <cols>
    <col min="1" max="1" width="9.5703125" customWidth="1"/>
    <col min="2" max="2" width="47.140625" customWidth="1"/>
    <col min="3" max="3" width="41.42578125" customWidth="1"/>
    <col min="4" max="4" width="41.28515625" customWidth="1"/>
    <col min="13" max="13" width="48.5703125" customWidth="1"/>
    <col min="18" max="18" width="11.28515625" customWidth="1"/>
    <col min="19" max="19" width="21.85546875" hidden="1" customWidth="1"/>
    <col min="30" max="30" width="11.42578125" customWidth="1"/>
    <col min="31" max="31" width="11.42578125" hidden="1" customWidth="1"/>
    <col min="32" max="33" width="11.42578125" customWidth="1"/>
    <col min="34" max="34" width="8.5703125" customWidth="1"/>
  </cols>
  <sheetData>
    <row r="2" spans="2:31" x14ac:dyDescent="0.25">
      <c r="B2" s="145" t="s">
        <v>318</v>
      </c>
      <c r="C2" s="146"/>
      <c r="D2" s="146"/>
      <c r="E2" s="146"/>
      <c r="F2" s="146"/>
      <c r="G2" s="146"/>
      <c r="H2" s="146"/>
      <c r="I2" s="146"/>
      <c r="J2" s="146"/>
      <c r="K2" s="147"/>
    </row>
    <row r="4" spans="2:31" x14ac:dyDescent="0.25">
      <c r="B4" s="151" t="str">
        <f>S4&amp;" "&amp;'VP Questions-réponses'!C3</f>
        <v>Diagramme radar de la valeur patrimoniale de l'infrastructure exemple</v>
      </c>
      <c r="C4" s="151"/>
      <c r="D4" s="151"/>
      <c r="S4" t="s">
        <v>325</v>
      </c>
      <c r="AE4" t="s">
        <v>320</v>
      </c>
    </row>
    <row r="5" spans="2:31" x14ac:dyDescent="0.25">
      <c r="B5" s="152"/>
      <c r="C5" s="152"/>
      <c r="D5" s="152"/>
    </row>
    <row r="6" spans="2:31" x14ac:dyDescent="0.25">
      <c r="B6" s="144"/>
      <c r="C6" s="144"/>
      <c r="D6" s="144"/>
    </row>
    <row r="7" spans="2:31" x14ac:dyDescent="0.25">
      <c r="B7" s="155" t="str">
        <f>S7&amp;" "&amp;'VP Questions-réponses'!C3</f>
        <v>Scores (/10) et appréciations des intérêts patrimoniaux de l'infrastructure exemple</v>
      </c>
      <c r="C7" s="156"/>
      <c r="D7" s="157"/>
      <c r="S7" t="s">
        <v>321</v>
      </c>
    </row>
    <row r="8" spans="2:31" x14ac:dyDescent="0.25">
      <c r="B8" s="50" t="str">
        <f>'VP Calculs'!B4</f>
        <v>Intérêt historique</v>
      </c>
      <c r="C8" s="60">
        <f>'VP Calculs'!G4</f>
        <v>0</v>
      </c>
      <c r="D8" s="61" t="str">
        <f>IF(C8&gt;8.33333,"E",IF(C8&gt;5,"TB",IF(C8&gt;1.66666,"B",IF(C8&gt;=0,"F"))))</f>
        <v>F</v>
      </c>
    </row>
    <row r="9" spans="2:31" x14ac:dyDescent="0.25">
      <c r="B9" s="21" t="str">
        <f>'VP Calculs'!B7</f>
        <v xml:space="preserve">Intérêt technique </v>
      </c>
      <c r="C9" s="62">
        <f>'VP Calculs'!G7</f>
        <v>0</v>
      </c>
      <c r="D9" s="61" t="str">
        <f t="shared" ref="D9:D16" si="0">IF(C9&gt;8.33333,"E",IF(C9&gt;5,"TB",IF(C9&gt;1.66666,"B",IF(C9&gt;=0,"F"))))</f>
        <v>F</v>
      </c>
    </row>
    <row r="10" spans="2:31" x14ac:dyDescent="0.25">
      <c r="B10" s="21" t="str">
        <f>'VP Calculs'!B10</f>
        <v>Intérêt esthétique</v>
      </c>
      <c r="C10" s="62">
        <f>'VP Calculs'!G10</f>
        <v>0</v>
      </c>
      <c r="D10" s="61" t="str">
        <f t="shared" si="0"/>
        <v>F</v>
      </c>
    </row>
    <row r="11" spans="2:31" x14ac:dyDescent="0.25">
      <c r="B11" s="21" t="str">
        <f>'VP Calculs'!B12</f>
        <v>Intérêt architectural</v>
      </c>
      <c r="C11" s="62">
        <f>'VP Calculs'!G12</f>
        <v>0</v>
      </c>
      <c r="D11" s="61" t="str">
        <f t="shared" si="0"/>
        <v>F</v>
      </c>
    </row>
    <row r="12" spans="2:31" x14ac:dyDescent="0.25">
      <c r="B12" s="21" t="str">
        <f>'VP Calculs'!B14</f>
        <v xml:space="preserve">Intérêt social </v>
      </c>
      <c r="C12" s="62">
        <f>'VP Calculs'!G14</f>
        <v>0</v>
      </c>
      <c r="D12" s="61" t="str">
        <f t="shared" si="0"/>
        <v>F</v>
      </c>
    </row>
    <row r="13" spans="2:31" x14ac:dyDescent="0.25">
      <c r="B13" s="21" t="str">
        <f>'VP Calculs'!B16</f>
        <v>Intérêt savoir-faire</v>
      </c>
      <c r="C13" s="62">
        <f>'VP Calculs'!G16</f>
        <v>0</v>
      </c>
      <c r="D13" s="61" t="str">
        <f t="shared" si="0"/>
        <v>F</v>
      </c>
    </row>
    <row r="14" spans="2:31" x14ac:dyDescent="0.25">
      <c r="B14" s="21" t="str">
        <f>'VP Calculs'!B17</f>
        <v>Intérêt mémoriel et affectif</v>
      </c>
      <c r="C14" s="62">
        <f>'VP Calculs'!G17</f>
        <v>0</v>
      </c>
      <c r="D14" s="61" t="str">
        <f t="shared" si="0"/>
        <v>F</v>
      </c>
    </row>
    <row r="15" spans="2:31" x14ac:dyDescent="0.25">
      <c r="B15" s="21" t="str">
        <f>'VP Calculs'!B19</f>
        <v>Intérêt urbanistique</v>
      </c>
      <c r="C15" s="62">
        <f>'VP Calculs'!G19</f>
        <v>0</v>
      </c>
      <c r="D15" s="61" t="str">
        <f t="shared" si="0"/>
        <v>F</v>
      </c>
    </row>
    <row r="16" spans="2:31" x14ac:dyDescent="0.25">
      <c r="B16" s="22" t="str">
        <f>'VP Calculs'!B21</f>
        <v>Intérêt paysager</v>
      </c>
      <c r="C16" s="63">
        <f>'VP Calculs'!G21</f>
        <v>0</v>
      </c>
      <c r="D16" s="61" t="str">
        <f t="shared" si="0"/>
        <v>F</v>
      </c>
    </row>
    <row r="17" spans="2:19" x14ac:dyDescent="0.25">
      <c r="B17" s="67" t="s">
        <v>304</v>
      </c>
      <c r="C17" s="68">
        <f>SUM(C8:C16)/9</f>
        <v>0</v>
      </c>
      <c r="D17" s="56" t="str">
        <f>IF(C17&gt;8.33333,"E",IF(C17&gt;5,"TB",IF(C17&gt;1.66666,"B",IF(C17&gt;=0,"F"))))</f>
        <v>F</v>
      </c>
    </row>
    <row r="21" spans="2:19" ht="15" customHeight="1" x14ac:dyDescent="0.25">
      <c r="B21" s="148" t="s">
        <v>319</v>
      </c>
      <c r="C21" s="149"/>
      <c r="D21" s="149"/>
      <c r="E21" s="149"/>
      <c r="F21" s="149"/>
      <c r="G21" s="149"/>
      <c r="H21" s="149"/>
      <c r="I21" s="149"/>
      <c r="J21" s="149"/>
      <c r="K21" s="150"/>
      <c r="M21" s="140" t="s">
        <v>323</v>
      </c>
    </row>
    <row r="22" spans="2:19" x14ac:dyDescent="0.25">
      <c r="M22" s="140"/>
    </row>
    <row r="23" spans="2:19" x14ac:dyDescent="0.25">
      <c r="B23" s="153" t="str">
        <f>S23&amp;" "&amp;'PR Questions-réponses'!C3</f>
        <v>Diagramme radar du potentiel de reconversion de l'infrastructure exemple</v>
      </c>
      <c r="C23" s="153"/>
      <c r="D23" s="153"/>
      <c r="M23" s="140"/>
      <c r="S23" t="s">
        <v>326</v>
      </c>
    </row>
    <row r="24" spans="2:19" x14ac:dyDescent="0.25">
      <c r="B24" s="154"/>
      <c r="C24" s="154"/>
      <c r="D24" s="154"/>
      <c r="M24" s="140"/>
    </row>
    <row r="25" spans="2:19" x14ac:dyDescent="0.25">
      <c r="B25" s="144"/>
      <c r="C25" s="144"/>
      <c r="D25" s="144"/>
      <c r="M25" s="140"/>
    </row>
    <row r="26" spans="2:19" x14ac:dyDescent="0.25">
      <c r="B26" s="141" t="str">
        <f>S26&amp;" "&amp;'PR Questions-réponses'!C3</f>
        <v>Scores (/10) et appréciations des objets d'analyse du potentiel de reconversion de l'infrastructure exemple</v>
      </c>
      <c r="C26" s="142"/>
      <c r="D26" s="143"/>
      <c r="M26" s="140"/>
      <c r="S26" t="s">
        <v>322</v>
      </c>
    </row>
    <row r="27" spans="2:19" x14ac:dyDescent="0.25">
      <c r="B27" s="88" t="str">
        <f>'PR Calculs'!B4</f>
        <v>Accessibilité du site</v>
      </c>
      <c r="C27" s="89">
        <f>'PR Calculs'!F4</f>
        <v>0</v>
      </c>
      <c r="D27" s="90" t="str">
        <f>IF(C27&gt;8.33333,"E",IF(C27&gt;5,"TB",IF(C27&gt;1.66666,"B",IF(C27&gt;=0,"F"))))</f>
        <v>F</v>
      </c>
      <c r="M27" s="140"/>
    </row>
    <row r="28" spans="2:19" x14ac:dyDescent="0.25">
      <c r="B28" s="88" t="str">
        <f>'PR Calculs'!B9</f>
        <v xml:space="preserve">Localisation de la ville </v>
      </c>
      <c r="C28" s="89">
        <f>'PR Calculs'!F9</f>
        <v>0</v>
      </c>
      <c r="D28" s="90" t="str">
        <f t="shared" ref="D28:D33" si="1">IF(C28&gt;8.33333,"E",IF(C28&gt;5,"TB",IF(C28&gt;1.66666,"B",IF(C28&gt;=0,"F"))))</f>
        <v>F</v>
      </c>
      <c r="M28" s="140"/>
    </row>
    <row r="29" spans="2:19" x14ac:dyDescent="0.25">
      <c r="B29" s="88" t="str">
        <f>'PR Calculs'!B13</f>
        <v>Localisation de la zone</v>
      </c>
      <c r="C29" s="89">
        <f>'PR Calculs'!F13</f>
        <v>0</v>
      </c>
      <c r="D29" s="90" t="str">
        <f t="shared" si="1"/>
        <v>F</v>
      </c>
      <c r="M29" s="140"/>
    </row>
    <row r="30" spans="2:19" x14ac:dyDescent="0.25">
      <c r="B30" s="88" t="str">
        <f>'PR Calculs'!B17</f>
        <v>Configuration au sein du site</v>
      </c>
      <c r="C30" s="89">
        <f>'PR Calculs'!F17</f>
        <v>0</v>
      </c>
      <c r="D30" s="90" t="str">
        <f t="shared" si="1"/>
        <v>F</v>
      </c>
      <c r="M30" s="140"/>
    </row>
    <row r="31" spans="2:19" x14ac:dyDescent="0.25">
      <c r="B31" s="91" t="str">
        <f>'PR Calculs'!B22</f>
        <v>Caractéristiques physiques</v>
      </c>
      <c r="C31" s="92">
        <f>'PR Calculs'!F22</f>
        <v>0</v>
      </c>
      <c r="D31" s="93" t="str">
        <f t="shared" si="1"/>
        <v>F</v>
      </c>
      <c r="M31" s="140"/>
    </row>
    <row r="32" spans="2:19" x14ac:dyDescent="0.25">
      <c r="B32" s="91" t="str">
        <f>'PR Calculs'!B29</f>
        <v>Caractéristiques techniques</v>
      </c>
      <c r="C32" s="92">
        <f>'PR Calculs'!F29</f>
        <v>0</v>
      </c>
      <c r="D32" s="93" t="str">
        <f t="shared" si="1"/>
        <v>F</v>
      </c>
      <c r="M32" s="140"/>
    </row>
    <row r="33" spans="1:13" x14ac:dyDescent="0.25">
      <c r="B33" s="91" t="str">
        <f>'PR Calculs'!B32</f>
        <v>Caractéristiques fonctionnelles</v>
      </c>
      <c r="C33" s="92">
        <f>'PR Calculs'!F32</f>
        <v>0</v>
      </c>
      <c r="D33" s="93" t="str">
        <f t="shared" si="1"/>
        <v>F</v>
      </c>
      <c r="M33" s="140"/>
    </row>
    <row r="34" spans="1:13" x14ac:dyDescent="0.25">
      <c r="B34" s="91" t="str">
        <f>'PR Calculs'!B35</f>
        <v>Caractéristiques réglementaires</v>
      </c>
      <c r="C34" s="94">
        <f>'PR Calculs'!F35</f>
        <v>0</v>
      </c>
      <c r="D34" s="93" t="str">
        <f>IF(C34&gt;8.33333,"E",IF(C34&gt;5,"TB",IF(C34&gt;1.66666,"B",IF(C34&gt;=0,"F"))))</f>
        <v>F</v>
      </c>
      <c r="M34" s="140"/>
    </row>
    <row r="35" spans="1:13" x14ac:dyDescent="0.25">
      <c r="B35" s="137"/>
      <c r="C35" s="138"/>
      <c r="D35" s="139"/>
      <c r="M35" s="140"/>
    </row>
    <row r="36" spans="1:13" x14ac:dyDescent="0.25">
      <c r="B36" s="49" t="s">
        <v>304</v>
      </c>
      <c r="C36" s="64">
        <f>SUM(C27:C34)/8</f>
        <v>0</v>
      </c>
      <c r="D36" s="65" t="str">
        <f>IF(C36&gt;8.33333,"E",IF(C36&gt;5,"TB",IF(C36&gt;1.66666,"B",IF(C36&gt;=0,"F"))))</f>
        <v>F</v>
      </c>
      <c r="M36" s="140"/>
    </row>
    <row r="37" spans="1:13" ht="30" x14ac:dyDescent="0.25">
      <c r="A37" s="17"/>
      <c r="B37" s="95" t="s">
        <v>305</v>
      </c>
      <c r="C37" s="96">
        <f>SUM(C27:C30)/4</f>
        <v>0</v>
      </c>
      <c r="D37" s="97" t="str">
        <f t="shared" ref="D37:D38" si="2">IF(C37&gt;8.33333,"E",IF(C37&gt;5,"TB",IF(C37&gt;1.66666,"B",IF(C37&gt;=0,"F"))))</f>
        <v>F</v>
      </c>
      <c r="M37" s="140"/>
    </row>
    <row r="38" spans="1:13" ht="30" x14ac:dyDescent="0.25">
      <c r="A38" s="17"/>
      <c r="B38" s="98" t="s">
        <v>335</v>
      </c>
      <c r="C38" s="99">
        <f>SUM(C31:C34)/4</f>
        <v>0</v>
      </c>
      <c r="D38" s="100" t="str">
        <f t="shared" si="2"/>
        <v>F</v>
      </c>
      <c r="M38" s="140"/>
    </row>
  </sheetData>
  <mergeCells count="10">
    <mergeCell ref="B2:K2"/>
    <mergeCell ref="B21:K21"/>
    <mergeCell ref="B4:D5"/>
    <mergeCell ref="B23:D24"/>
    <mergeCell ref="B7:D7"/>
    <mergeCell ref="B35:D35"/>
    <mergeCell ref="M21:M38"/>
    <mergeCell ref="B26:D26"/>
    <mergeCell ref="B6:D6"/>
    <mergeCell ref="B25:D2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7"/>
  <sheetViews>
    <sheetView zoomScale="75" zoomScaleNormal="75" workbookViewId="0"/>
  </sheetViews>
  <sheetFormatPr baseColWidth="10" defaultColWidth="28.140625" defaultRowHeight="15" x14ac:dyDescent="0.25"/>
  <cols>
    <col min="1" max="1" width="11.5703125" style="17" customWidth="1"/>
    <col min="2" max="2" width="20" style="17" bestFit="1" customWidth="1"/>
    <col min="3" max="3" width="28.140625" style="17"/>
    <col min="4" max="4" width="10" style="17" bestFit="1" customWidth="1"/>
    <col min="5" max="5" width="20.85546875" style="17" customWidth="1"/>
    <col min="6" max="6" width="19" style="17" customWidth="1"/>
    <col min="7" max="7" width="20.28515625" style="17" bestFit="1" customWidth="1"/>
    <col min="8" max="8" width="15.140625" style="17" customWidth="1"/>
    <col min="9" max="9" width="0.140625" style="17" customWidth="1"/>
    <col min="10" max="16384" width="28.140625" style="17"/>
  </cols>
  <sheetData>
    <row r="2" spans="2:7" x14ac:dyDescent="0.25">
      <c r="B2" s="163" t="s">
        <v>210</v>
      </c>
      <c r="C2" s="164"/>
      <c r="D2" s="164"/>
      <c r="E2" s="164"/>
      <c r="F2" s="164"/>
      <c r="G2" s="165"/>
    </row>
    <row r="3" spans="2:7" ht="30" x14ac:dyDescent="0.25">
      <c r="B3" s="24" t="s">
        <v>1</v>
      </c>
      <c r="C3" s="13" t="s">
        <v>16</v>
      </c>
      <c r="D3" s="13" t="s">
        <v>105</v>
      </c>
      <c r="E3" s="8" t="s">
        <v>108</v>
      </c>
      <c r="F3" s="8" t="s">
        <v>111</v>
      </c>
      <c r="G3" s="8" t="s">
        <v>195</v>
      </c>
    </row>
    <row r="4" spans="2:7" x14ac:dyDescent="0.25">
      <c r="B4" s="114" t="s">
        <v>21</v>
      </c>
      <c r="C4" s="9" t="s">
        <v>4</v>
      </c>
      <c r="D4" s="20" t="str">
        <f>'VP Questions-réponses'!F7</f>
        <v>/</v>
      </c>
      <c r="E4" s="19">
        <f>IF(D4="E",3,IF(D4="TB",2,IF(D4="B",1,IF(D4="F",0,))))</f>
        <v>0</v>
      </c>
      <c r="F4" s="159">
        <f>SUM(E4:E6)*10/9</f>
        <v>0</v>
      </c>
      <c r="G4" s="166">
        <f>F4*F$37</f>
        <v>0</v>
      </c>
    </row>
    <row r="5" spans="2:7" ht="30" x14ac:dyDescent="0.25">
      <c r="B5" s="114"/>
      <c r="C5" s="9" t="s">
        <v>106</v>
      </c>
      <c r="D5" s="20" t="str">
        <f>'VP Questions-réponses'!F8</f>
        <v>/</v>
      </c>
      <c r="E5" s="55">
        <f t="shared" ref="E5:E23" si="0">IF(D5="E",3,IF(D5="TB",2,IF(D5="B",1,IF(D5="F",0,))))</f>
        <v>0</v>
      </c>
      <c r="F5" s="166"/>
      <c r="G5" s="166"/>
    </row>
    <row r="6" spans="2:7" x14ac:dyDescent="0.25">
      <c r="B6" s="114"/>
      <c r="C6" s="9" t="s">
        <v>73</v>
      </c>
      <c r="D6" s="20" t="str">
        <f>'VP Questions-réponses'!F9</f>
        <v>/</v>
      </c>
      <c r="E6" s="55">
        <f t="shared" si="0"/>
        <v>0</v>
      </c>
      <c r="F6" s="166"/>
      <c r="G6" s="166"/>
    </row>
    <row r="7" spans="2:7" x14ac:dyDescent="0.25">
      <c r="B7" s="114" t="s">
        <v>6</v>
      </c>
      <c r="C7" s="9" t="s">
        <v>8</v>
      </c>
      <c r="D7" s="20" t="str">
        <f>'VP Questions-réponses'!F10</f>
        <v>/</v>
      </c>
      <c r="E7" s="55">
        <f t="shared" si="0"/>
        <v>0</v>
      </c>
      <c r="F7" s="159">
        <f>SUM(E7:E9)*10/9</f>
        <v>0</v>
      </c>
      <c r="G7" s="166">
        <f>F7*F$37</f>
        <v>0</v>
      </c>
    </row>
    <row r="8" spans="2:7" ht="30" x14ac:dyDescent="0.25">
      <c r="B8" s="114"/>
      <c r="C8" s="9" t="s">
        <v>107</v>
      </c>
      <c r="D8" s="20" t="str">
        <f>'VP Questions-réponses'!F11</f>
        <v>/</v>
      </c>
      <c r="E8" s="55">
        <f t="shared" si="0"/>
        <v>0</v>
      </c>
      <c r="F8" s="166"/>
      <c r="G8" s="166"/>
    </row>
    <row r="9" spans="2:7" ht="30" x14ac:dyDescent="0.25">
      <c r="B9" s="114"/>
      <c r="C9" s="9" t="s">
        <v>39</v>
      </c>
      <c r="D9" s="20" t="str">
        <f>'VP Questions-réponses'!F12</f>
        <v>/</v>
      </c>
      <c r="E9" s="55">
        <f t="shared" si="0"/>
        <v>0</v>
      </c>
      <c r="F9" s="166"/>
      <c r="G9" s="166"/>
    </row>
    <row r="10" spans="2:7" x14ac:dyDescent="0.25">
      <c r="B10" s="109" t="s">
        <v>203</v>
      </c>
      <c r="C10" s="66" t="s">
        <v>10</v>
      </c>
      <c r="D10" s="20" t="str">
        <f>'VP Questions-réponses'!F13</f>
        <v>/</v>
      </c>
      <c r="E10" s="55">
        <f t="shared" si="0"/>
        <v>0</v>
      </c>
      <c r="F10" s="158">
        <f>SUM(E10:E11)*10/6</f>
        <v>0</v>
      </c>
      <c r="G10" s="158">
        <f>F10*F$37</f>
        <v>0</v>
      </c>
    </row>
    <row r="11" spans="2:7" x14ac:dyDescent="0.25">
      <c r="B11" s="111"/>
      <c r="C11" s="66" t="s">
        <v>9</v>
      </c>
      <c r="D11" s="20" t="str">
        <f>'VP Questions-réponses'!F14</f>
        <v>/</v>
      </c>
      <c r="E11" s="55">
        <f t="shared" si="0"/>
        <v>0</v>
      </c>
      <c r="F11" s="159"/>
      <c r="G11" s="159"/>
    </row>
    <row r="12" spans="2:7" x14ac:dyDescent="0.25">
      <c r="B12" s="109" t="s">
        <v>204</v>
      </c>
      <c r="C12" s="66" t="s">
        <v>48</v>
      </c>
      <c r="D12" s="20" t="str">
        <f>'VP Questions-réponses'!F15</f>
        <v>/</v>
      </c>
      <c r="E12" s="55">
        <f t="shared" si="0"/>
        <v>0</v>
      </c>
      <c r="F12" s="158">
        <f>SUM(E12:E13)*10/6</f>
        <v>0</v>
      </c>
      <c r="G12" s="158">
        <f>F12*F$37</f>
        <v>0</v>
      </c>
    </row>
    <row r="13" spans="2:7" x14ac:dyDescent="0.25">
      <c r="B13" s="111"/>
      <c r="C13" s="66" t="s">
        <v>5</v>
      </c>
      <c r="D13" s="20" t="str">
        <f>'VP Questions-réponses'!F16</f>
        <v>/</v>
      </c>
      <c r="E13" s="55">
        <f t="shared" si="0"/>
        <v>0</v>
      </c>
      <c r="F13" s="159"/>
      <c r="G13" s="159"/>
    </row>
    <row r="14" spans="2:7" x14ac:dyDescent="0.25">
      <c r="B14" s="114" t="s">
        <v>11</v>
      </c>
      <c r="C14" s="9" t="s">
        <v>51</v>
      </c>
      <c r="D14" s="20" t="str">
        <f>'VP Questions-réponses'!F17</f>
        <v>/</v>
      </c>
      <c r="E14" s="55">
        <f t="shared" si="0"/>
        <v>0</v>
      </c>
      <c r="F14" s="166">
        <f>SUM(E14:E15)*10/6</f>
        <v>0</v>
      </c>
      <c r="G14" s="166">
        <f>F14*F$37</f>
        <v>0</v>
      </c>
    </row>
    <row r="15" spans="2:7" x14ac:dyDescent="0.25">
      <c r="B15" s="114"/>
      <c r="C15" s="9" t="s">
        <v>14</v>
      </c>
      <c r="D15" s="20" t="str">
        <f>'VP Questions-réponses'!F18</f>
        <v>/</v>
      </c>
      <c r="E15" s="55">
        <f>IF(D15="E",3,IF(D15="TB",2,IF(D15="B",1,IF(D15="F",0,))))</f>
        <v>0</v>
      </c>
      <c r="F15" s="166"/>
      <c r="G15" s="166"/>
    </row>
    <row r="16" spans="2:7" x14ac:dyDescent="0.25">
      <c r="B16" s="9" t="s">
        <v>12</v>
      </c>
      <c r="C16" s="9" t="s">
        <v>13</v>
      </c>
      <c r="D16" s="20" t="str">
        <f>'VP Questions-réponses'!F19</f>
        <v>/</v>
      </c>
      <c r="E16" s="55">
        <f t="shared" si="0"/>
        <v>0</v>
      </c>
      <c r="F16" s="69">
        <f>E16*10/3</f>
        <v>0</v>
      </c>
      <c r="G16" s="69">
        <f>F16*F$37</f>
        <v>0</v>
      </c>
    </row>
    <row r="17" spans="2:9" x14ac:dyDescent="0.25">
      <c r="B17" s="109" t="s">
        <v>327</v>
      </c>
      <c r="C17" s="9" t="s">
        <v>25</v>
      </c>
      <c r="D17" s="20" t="str">
        <f>'VP Questions-réponses'!F20</f>
        <v>/</v>
      </c>
      <c r="E17" s="55">
        <f>IF(D17="E",3,IF(D17="TB",2,IF(D17="B",1,IF(D17="F",0,))))</f>
        <v>0</v>
      </c>
      <c r="F17" s="158">
        <f>SUM(E17:E18)*10/6</f>
        <v>0</v>
      </c>
      <c r="G17" s="158">
        <f>F17*F$37</f>
        <v>0</v>
      </c>
    </row>
    <row r="18" spans="2:9" x14ac:dyDescent="0.25">
      <c r="B18" s="111"/>
      <c r="C18" s="101" t="s">
        <v>328</v>
      </c>
      <c r="D18" s="20" t="str">
        <f>'VP Questions-réponses'!F21</f>
        <v>/</v>
      </c>
      <c r="E18" s="102">
        <f>IF(D18="E",3,IF(D18="TB",2,IF(D18="B",1,IF(D18="F",0,))))</f>
        <v>0</v>
      </c>
      <c r="F18" s="159"/>
      <c r="G18" s="159"/>
    </row>
    <row r="19" spans="2:9" x14ac:dyDescent="0.25">
      <c r="B19" s="114" t="s">
        <v>52</v>
      </c>
      <c r="C19" s="9" t="s">
        <v>90</v>
      </c>
      <c r="D19" s="20" t="str">
        <f>'VP Questions-réponses'!F22</f>
        <v>/</v>
      </c>
      <c r="E19" s="55">
        <f t="shared" si="0"/>
        <v>0</v>
      </c>
      <c r="F19" s="166">
        <f>SUM(E19:E20)*10/6</f>
        <v>0</v>
      </c>
      <c r="G19" s="166">
        <f>F19*F$37</f>
        <v>0</v>
      </c>
    </row>
    <row r="20" spans="2:9" x14ac:dyDescent="0.25">
      <c r="B20" s="114"/>
      <c r="C20" s="9" t="s">
        <v>91</v>
      </c>
      <c r="D20" s="20" t="str">
        <f>'VP Questions-réponses'!F23</f>
        <v>/</v>
      </c>
      <c r="E20" s="55">
        <f t="shared" si="0"/>
        <v>0</v>
      </c>
      <c r="F20" s="166"/>
      <c r="G20" s="166"/>
    </row>
    <row r="21" spans="2:9" ht="30" x14ac:dyDescent="0.25">
      <c r="B21" s="114" t="s">
        <v>7</v>
      </c>
      <c r="C21" s="9" t="s">
        <v>66</v>
      </c>
      <c r="D21" s="20" t="str">
        <f>'VP Questions-réponses'!F24</f>
        <v>/</v>
      </c>
      <c r="E21" s="55">
        <f t="shared" si="0"/>
        <v>0</v>
      </c>
      <c r="F21" s="166">
        <f>SUM(E21:E23)*10/9</f>
        <v>0</v>
      </c>
      <c r="G21" s="166">
        <f>F21*F$37</f>
        <v>0</v>
      </c>
    </row>
    <row r="22" spans="2:9" x14ac:dyDescent="0.25">
      <c r="B22" s="114"/>
      <c r="C22" s="9" t="s">
        <v>64</v>
      </c>
      <c r="D22" s="20" t="str">
        <f>'VP Questions-réponses'!F25</f>
        <v>/</v>
      </c>
      <c r="E22" s="55">
        <f t="shared" si="0"/>
        <v>0</v>
      </c>
      <c r="F22" s="166"/>
      <c r="G22" s="166"/>
    </row>
    <row r="23" spans="2:9" ht="30" x14ac:dyDescent="0.25">
      <c r="B23" s="114"/>
      <c r="C23" s="9" t="s">
        <v>65</v>
      </c>
      <c r="D23" s="20" t="str">
        <f>'VP Questions-réponses'!F26</f>
        <v>/</v>
      </c>
      <c r="E23" s="55">
        <f t="shared" si="0"/>
        <v>0</v>
      </c>
      <c r="F23" s="166"/>
      <c r="G23" s="166"/>
    </row>
    <row r="25" spans="2:9" ht="16.5" customHeight="1" x14ac:dyDescent="0.25">
      <c r="B25" s="115" t="str">
        <f>I25&amp;" "&amp;'PR Questions-réponses'!C3</f>
        <v>Scores (/10) des critères de l'infrastructure exemple</v>
      </c>
      <c r="C25" s="116"/>
      <c r="D25" s="116"/>
      <c r="E25" s="116"/>
      <c r="F25" s="169"/>
      <c r="I25" s="17" t="s">
        <v>324</v>
      </c>
    </row>
    <row r="26" spans="2:9" x14ac:dyDescent="0.25">
      <c r="B26" s="16" t="s">
        <v>1</v>
      </c>
      <c r="C26" s="16" t="s">
        <v>16</v>
      </c>
      <c r="D26" s="12" t="s">
        <v>105</v>
      </c>
      <c r="E26" s="16" t="s">
        <v>108</v>
      </c>
      <c r="F26" s="18" t="s">
        <v>112</v>
      </c>
    </row>
    <row r="27" spans="2:9" x14ac:dyDescent="0.25">
      <c r="B27" s="14" t="s">
        <v>0</v>
      </c>
      <c r="C27" s="14" t="s">
        <v>18</v>
      </c>
      <c r="D27" s="20" t="str">
        <f>'VP Questions-réponses'!F30</f>
        <v>/</v>
      </c>
      <c r="E27" s="55">
        <f>IF(D27="E",3,IF(D27="TB",2,IF(D27="B",1,IF(D27="F",0,))))</f>
        <v>0</v>
      </c>
      <c r="F27" s="70">
        <f>E27*10/3</f>
        <v>0</v>
      </c>
    </row>
    <row r="28" spans="2:9" x14ac:dyDescent="0.25">
      <c r="B28" s="109" t="s">
        <v>19</v>
      </c>
      <c r="C28" s="9" t="s">
        <v>82</v>
      </c>
      <c r="D28" s="20" t="str">
        <f>'VP Questions-réponses'!F31</f>
        <v>/</v>
      </c>
      <c r="E28" s="55">
        <f t="shared" ref="E28:E36" si="1">IF(D28="E",3,IF(D28="TB",2,IF(D28="B",1,IF(D28="F",0,))))</f>
        <v>0</v>
      </c>
      <c r="F28" s="167">
        <f>SUM(E28:E30)*10/9</f>
        <v>0</v>
      </c>
    </row>
    <row r="29" spans="2:9" x14ac:dyDescent="0.25">
      <c r="B29" s="110"/>
      <c r="C29" s="9" t="s">
        <v>92</v>
      </c>
      <c r="D29" s="20" t="str">
        <f>'VP Questions-réponses'!F32</f>
        <v>/</v>
      </c>
      <c r="E29" s="55">
        <f t="shared" si="1"/>
        <v>0</v>
      </c>
      <c r="F29" s="170"/>
    </row>
    <row r="30" spans="2:9" x14ac:dyDescent="0.25">
      <c r="B30" s="111"/>
      <c r="C30" s="9" t="s">
        <v>24</v>
      </c>
      <c r="D30" s="20" t="str">
        <f>'VP Questions-réponses'!F33</f>
        <v>/</v>
      </c>
      <c r="E30" s="55">
        <f t="shared" si="1"/>
        <v>0</v>
      </c>
      <c r="F30" s="168"/>
    </row>
    <row r="31" spans="2:9" x14ac:dyDescent="0.25">
      <c r="B31" s="109" t="s">
        <v>20</v>
      </c>
      <c r="C31" s="9" t="s">
        <v>97</v>
      </c>
      <c r="D31" s="20" t="str">
        <f>'VP Questions-réponses'!F34</f>
        <v>/</v>
      </c>
      <c r="E31" s="55">
        <f t="shared" si="1"/>
        <v>0</v>
      </c>
      <c r="F31" s="167">
        <f>SUM(E31:E32)*10/6</f>
        <v>0</v>
      </c>
    </row>
    <row r="32" spans="2:9" x14ac:dyDescent="0.25">
      <c r="B32" s="111"/>
      <c r="C32" s="9" t="s">
        <v>86</v>
      </c>
      <c r="D32" s="20" t="str">
        <f>'VP Questions-réponses'!F35</f>
        <v>/</v>
      </c>
      <c r="E32" s="55">
        <f t="shared" si="1"/>
        <v>0</v>
      </c>
      <c r="F32" s="168"/>
    </row>
    <row r="33" spans="2:6" x14ac:dyDescent="0.25">
      <c r="B33" s="112" t="s">
        <v>23</v>
      </c>
      <c r="C33" s="11" t="s">
        <v>22</v>
      </c>
      <c r="D33" s="20" t="str">
        <f>'VP Questions-réponses'!F36</f>
        <v>/</v>
      </c>
      <c r="E33" s="55">
        <f t="shared" si="1"/>
        <v>0</v>
      </c>
      <c r="F33" s="167">
        <f>SUM(E33:E34)*10/6</f>
        <v>0</v>
      </c>
    </row>
    <row r="34" spans="2:6" x14ac:dyDescent="0.25">
      <c r="B34" s="113"/>
      <c r="C34" s="9" t="s">
        <v>100</v>
      </c>
      <c r="D34" s="20" t="str">
        <f>'VP Questions-réponses'!F37</f>
        <v>/</v>
      </c>
      <c r="E34" s="55">
        <f t="shared" si="1"/>
        <v>0</v>
      </c>
      <c r="F34" s="168"/>
    </row>
    <row r="35" spans="2:6" x14ac:dyDescent="0.25">
      <c r="B35" s="112" t="s">
        <v>101</v>
      </c>
      <c r="C35" s="11" t="s">
        <v>102</v>
      </c>
      <c r="D35" s="20" t="str">
        <f>'VP Questions-réponses'!F38</f>
        <v>/</v>
      </c>
      <c r="E35" s="55">
        <f t="shared" si="1"/>
        <v>0</v>
      </c>
      <c r="F35" s="167">
        <f>SUM(E35:E36)*10/6</f>
        <v>0</v>
      </c>
    </row>
    <row r="36" spans="2:6" x14ac:dyDescent="0.25">
      <c r="B36" s="113"/>
      <c r="C36" s="9" t="s">
        <v>103</v>
      </c>
      <c r="D36" s="20" t="str">
        <f>'VP Questions-réponses'!F39</f>
        <v>/</v>
      </c>
      <c r="E36" s="55">
        <f t="shared" si="1"/>
        <v>0</v>
      </c>
      <c r="F36" s="168"/>
    </row>
    <row r="37" spans="2:6" x14ac:dyDescent="0.25">
      <c r="B37" s="160" t="s">
        <v>109</v>
      </c>
      <c r="C37" s="161"/>
      <c r="D37" s="161"/>
      <c r="E37" s="162"/>
      <c r="F37" s="87">
        <f>SUM(F27:F36)/50</f>
        <v>0</v>
      </c>
    </row>
  </sheetData>
  <mergeCells count="35">
    <mergeCell ref="F33:F34"/>
    <mergeCell ref="F35:F36"/>
    <mergeCell ref="B35:B36"/>
    <mergeCell ref="G21:G23"/>
    <mergeCell ref="B25:F25"/>
    <mergeCell ref="B28:B30"/>
    <mergeCell ref="B31:B32"/>
    <mergeCell ref="B33:B34"/>
    <mergeCell ref="F28:F30"/>
    <mergeCell ref="B21:B23"/>
    <mergeCell ref="F21:F23"/>
    <mergeCell ref="F31:F32"/>
    <mergeCell ref="B4:B6"/>
    <mergeCell ref="B7:B9"/>
    <mergeCell ref="B14:B15"/>
    <mergeCell ref="B19:B20"/>
    <mergeCell ref="F19:F20"/>
    <mergeCell ref="B17:B18"/>
    <mergeCell ref="F17:F18"/>
    <mergeCell ref="G17:G18"/>
    <mergeCell ref="B37:E37"/>
    <mergeCell ref="B2:G2"/>
    <mergeCell ref="G4:G6"/>
    <mergeCell ref="G7:G9"/>
    <mergeCell ref="G14:G15"/>
    <mergeCell ref="F4:F6"/>
    <mergeCell ref="B10:B11"/>
    <mergeCell ref="B12:B13"/>
    <mergeCell ref="F10:F11"/>
    <mergeCell ref="F12:F13"/>
    <mergeCell ref="G10:G11"/>
    <mergeCell ref="G12:G13"/>
    <mergeCell ref="G19:G20"/>
    <mergeCell ref="F7:F9"/>
    <mergeCell ref="F14:F1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zoomScale="75" zoomScaleNormal="75" workbookViewId="0"/>
  </sheetViews>
  <sheetFormatPr baseColWidth="10" defaultRowHeight="15" x14ac:dyDescent="0.25"/>
  <cols>
    <col min="1" max="1" width="11.42578125" style="45"/>
    <col min="2" max="2" width="26.28515625" style="45" bestFit="1" customWidth="1"/>
    <col min="3" max="3" width="32" style="45" bestFit="1" customWidth="1"/>
    <col min="4" max="4" width="10" style="45" bestFit="1" customWidth="1"/>
    <col min="5" max="5" width="18.42578125" style="45" customWidth="1"/>
    <col min="6" max="6" width="18.28515625" style="45" bestFit="1" customWidth="1"/>
    <col min="7" max="16384" width="11.42578125" style="45"/>
  </cols>
  <sheetData>
    <row r="2" spans="2:6" ht="15" customHeight="1" x14ac:dyDescent="0.25">
      <c r="B2" s="171" t="s">
        <v>168</v>
      </c>
      <c r="C2" s="172"/>
      <c r="D2" s="172"/>
      <c r="E2" s="172"/>
      <c r="F2" s="173"/>
    </row>
    <row r="3" spans="2:6" x14ac:dyDescent="0.25">
      <c r="B3" s="35" t="s">
        <v>166</v>
      </c>
      <c r="C3" s="40" t="s">
        <v>167</v>
      </c>
      <c r="D3" s="44" t="s">
        <v>105</v>
      </c>
      <c r="E3" s="36" t="s">
        <v>108</v>
      </c>
      <c r="F3" s="36" t="s">
        <v>170</v>
      </c>
    </row>
    <row r="4" spans="2:6" x14ac:dyDescent="0.25">
      <c r="B4" s="129" t="s">
        <v>175</v>
      </c>
      <c r="C4" s="37" t="s">
        <v>113</v>
      </c>
      <c r="D4" s="46" t="str">
        <f>'PR Questions-réponses'!F7</f>
        <v>/</v>
      </c>
      <c r="E4" s="46">
        <f>IF(D4="E",3,IF(D4="TB",2,IF(D4="B",1,IF(D4="F",0,))))</f>
        <v>0</v>
      </c>
      <c r="F4" s="120">
        <f>SUM(E4:E8)*10/15</f>
        <v>0</v>
      </c>
    </row>
    <row r="5" spans="2:6" x14ac:dyDescent="0.25">
      <c r="B5" s="130"/>
      <c r="C5" s="37" t="s">
        <v>115</v>
      </c>
      <c r="D5" s="46" t="str">
        <f>'PR Questions-réponses'!F8</f>
        <v>/</v>
      </c>
      <c r="E5" s="46">
        <f t="shared" ref="E5:E37" si="0">IF(D5="E",3,IF(D5="TB",2,IF(D5="B",1,IF(D5="F",0,))))</f>
        <v>0</v>
      </c>
      <c r="F5" s="174"/>
    </row>
    <row r="6" spans="2:6" x14ac:dyDescent="0.25">
      <c r="B6" s="130"/>
      <c r="C6" s="37" t="s">
        <v>116</v>
      </c>
      <c r="D6" s="46" t="str">
        <f>'PR Questions-réponses'!F9</f>
        <v>/</v>
      </c>
      <c r="E6" s="46">
        <f t="shared" si="0"/>
        <v>0</v>
      </c>
      <c r="F6" s="174"/>
    </row>
    <row r="7" spans="2:6" x14ac:dyDescent="0.25">
      <c r="B7" s="130"/>
      <c r="C7" s="37" t="s">
        <v>119</v>
      </c>
      <c r="D7" s="46" t="str">
        <f>'PR Questions-réponses'!F10</f>
        <v>/</v>
      </c>
      <c r="E7" s="46">
        <f t="shared" si="0"/>
        <v>0</v>
      </c>
      <c r="F7" s="174"/>
    </row>
    <row r="8" spans="2:6" x14ac:dyDescent="0.25">
      <c r="B8" s="131"/>
      <c r="C8" s="37" t="s">
        <v>121</v>
      </c>
      <c r="D8" s="46" t="str">
        <f>'PR Questions-réponses'!F11</f>
        <v>/</v>
      </c>
      <c r="E8" s="46">
        <f t="shared" si="0"/>
        <v>0</v>
      </c>
      <c r="F8" s="175"/>
    </row>
    <row r="9" spans="2:6" ht="15" customHeight="1" x14ac:dyDescent="0.25">
      <c r="B9" s="129" t="s">
        <v>194</v>
      </c>
      <c r="C9" s="37" t="s">
        <v>123</v>
      </c>
      <c r="D9" s="46" t="str">
        <f>'PR Questions-réponses'!F12</f>
        <v>/</v>
      </c>
      <c r="E9" s="46">
        <f t="shared" si="0"/>
        <v>0</v>
      </c>
      <c r="F9" s="120">
        <f>SUM(E9:E12)*10/12</f>
        <v>0</v>
      </c>
    </row>
    <row r="10" spans="2:6" x14ac:dyDescent="0.25">
      <c r="B10" s="130"/>
      <c r="C10" s="37" t="s">
        <v>125</v>
      </c>
      <c r="D10" s="46" t="str">
        <f>'PR Questions-réponses'!F13</f>
        <v>/</v>
      </c>
      <c r="E10" s="46">
        <f t="shared" si="0"/>
        <v>0</v>
      </c>
      <c r="F10" s="174"/>
    </row>
    <row r="11" spans="2:6" x14ac:dyDescent="0.25">
      <c r="B11" s="130"/>
      <c r="C11" s="37" t="s">
        <v>126</v>
      </c>
      <c r="D11" s="46" t="str">
        <f>'PR Questions-réponses'!F14</f>
        <v>/</v>
      </c>
      <c r="E11" s="46">
        <f t="shared" si="0"/>
        <v>0</v>
      </c>
      <c r="F11" s="174"/>
    </row>
    <row r="12" spans="2:6" x14ac:dyDescent="0.25">
      <c r="B12" s="130"/>
      <c r="C12" s="33" t="s">
        <v>128</v>
      </c>
      <c r="D12" s="46" t="str">
        <f>'PR Questions-réponses'!F15</f>
        <v>/</v>
      </c>
      <c r="E12" s="46">
        <f t="shared" si="0"/>
        <v>0</v>
      </c>
      <c r="F12" s="174"/>
    </row>
    <row r="13" spans="2:6" x14ac:dyDescent="0.25">
      <c r="B13" s="134" t="s">
        <v>130</v>
      </c>
      <c r="C13" s="37" t="s">
        <v>131</v>
      </c>
      <c r="D13" s="46" t="str">
        <f>'PR Questions-réponses'!F16</f>
        <v>/</v>
      </c>
      <c r="E13" s="46">
        <f t="shared" si="0"/>
        <v>0</v>
      </c>
      <c r="F13" s="120">
        <f>SUM(E13:E16)*10/12</f>
        <v>0</v>
      </c>
    </row>
    <row r="14" spans="2:6" x14ac:dyDescent="0.25">
      <c r="B14" s="134"/>
      <c r="C14" s="37" t="s">
        <v>134</v>
      </c>
      <c r="D14" s="46" t="str">
        <f>'PR Questions-réponses'!F17</f>
        <v>/</v>
      </c>
      <c r="E14" s="46">
        <f t="shared" si="0"/>
        <v>0</v>
      </c>
      <c r="F14" s="174"/>
    </row>
    <row r="15" spans="2:6" x14ac:dyDescent="0.25">
      <c r="B15" s="134"/>
      <c r="C15" s="37" t="s">
        <v>126</v>
      </c>
      <c r="D15" s="46" t="str">
        <f>'PR Questions-réponses'!F18</f>
        <v>/</v>
      </c>
      <c r="E15" s="46">
        <f t="shared" si="0"/>
        <v>0</v>
      </c>
      <c r="F15" s="174"/>
    </row>
    <row r="16" spans="2:6" x14ac:dyDescent="0.25">
      <c r="B16" s="134"/>
      <c r="C16" s="33" t="s">
        <v>128</v>
      </c>
      <c r="D16" s="46" t="str">
        <f>'PR Questions-réponses'!F19</f>
        <v>/</v>
      </c>
      <c r="E16" s="46">
        <f t="shared" si="0"/>
        <v>0</v>
      </c>
      <c r="F16" s="174"/>
    </row>
    <row r="17" spans="2:6" x14ac:dyDescent="0.25">
      <c r="B17" s="129" t="s">
        <v>176</v>
      </c>
      <c r="C17" s="33" t="s">
        <v>137</v>
      </c>
      <c r="D17" s="46" t="str">
        <f>'PR Questions-réponses'!F20</f>
        <v>/</v>
      </c>
      <c r="E17" s="46">
        <f t="shared" si="0"/>
        <v>0</v>
      </c>
      <c r="F17" s="120">
        <f>SUM(E17:E21)*10/15</f>
        <v>0</v>
      </c>
    </row>
    <row r="18" spans="2:6" x14ac:dyDescent="0.25">
      <c r="B18" s="130"/>
      <c r="C18" s="51" t="s">
        <v>180</v>
      </c>
      <c r="D18" s="46" t="str">
        <f>'PR Questions-réponses'!F21</f>
        <v>/</v>
      </c>
      <c r="E18" s="46">
        <f t="shared" si="0"/>
        <v>0</v>
      </c>
      <c r="F18" s="174"/>
    </row>
    <row r="19" spans="2:6" x14ac:dyDescent="0.25">
      <c r="B19" s="130"/>
      <c r="C19" s="33" t="s">
        <v>140</v>
      </c>
      <c r="D19" s="46" t="str">
        <f>'PR Questions-réponses'!F22</f>
        <v>/</v>
      </c>
      <c r="E19" s="46">
        <f t="shared" si="0"/>
        <v>0</v>
      </c>
      <c r="F19" s="174"/>
    </row>
    <row r="20" spans="2:6" x14ac:dyDescent="0.25">
      <c r="B20" s="130"/>
      <c r="C20" s="33" t="s">
        <v>141</v>
      </c>
      <c r="D20" s="46" t="str">
        <f>'PR Questions-réponses'!F23</f>
        <v>/</v>
      </c>
      <c r="E20" s="46">
        <f t="shared" si="0"/>
        <v>0</v>
      </c>
      <c r="F20" s="174"/>
    </row>
    <row r="21" spans="2:6" x14ac:dyDescent="0.25">
      <c r="B21" s="131"/>
      <c r="C21" s="38" t="s">
        <v>142</v>
      </c>
      <c r="D21" s="46" t="str">
        <f>'PR Questions-réponses'!F24</f>
        <v>/</v>
      </c>
      <c r="E21" s="46">
        <f t="shared" si="0"/>
        <v>0</v>
      </c>
      <c r="F21" s="175"/>
    </row>
    <row r="22" spans="2:6" x14ac:dyDescent="0.25">
      <c r="B22" s="129" t="s">
        <v>144</v>
      </c>
      <c r="C22" s="39" t="s">
        <v>145</v>
      </c>
      <c r="D22" s="46" t="str">
        <f>'PR Questions-réponses'!F25</f>
        <v>/</v>
      </c>
      <c r="E22" s="46">
        <f t="shared" si="0"/>
        <v>0</v>
      </c>
      <c r="F22" s="120">
        <f>SUM(E22:E28)*10/21</f>
        <v>0</v>
      </c>
    </row>
    <row r="23" spans="2:6" x14ac:dyDescent="0.25">
      <c r="B23" s="130"/>
      <c r="C23" s="39" t="s">
        <v>147</v>
      </c>
      <c r="D23" s="46" t="str">
        <f>'PR Questions-réponses'!F26</f>
        <v>/</v>
      </c>
      <c r="E23" s="46">
        <f t="shared" si="0"/>
        <v>0</v>
      </c>
      <c r="F23" s="174"/>
    </row>
    <row r="24" spans="2:6" x14ac:dyDescent="0.25">
      <c r="B24" s="130"/>
      <c r="C24" s="39" t="s">
        <v>149</v>
      </c>
      <c r="D24" s="46" t="str">
        <f>'PR Questions-réponses'!F27</f>
        <v>/</v>
      </c>
      <c r="E24" s="46">
        <f t="shared" si="0"/>
        <v>0</v>
      </c>
      <c r="F24" s="174"/>
    </row>
    <row r="25" spans="2:6" x14ac:dyDescent="0.25">
      <c r="B25" s="130"/>
      <c r="C25" s="39" t="s">
        <v>151</v>
      </c>
      <c r="D25" s="46" t="str">
        <f>'PR Questions-réponses'!F28</f>
        <v>/</v>
      </c>
      <c r="E25" s="46">
        <f t="shared" si="0"/>
        <v>0</v>
      </c>
      <c r="F25" s="174"/>
    </row>
    <row r="26" spans="2:6" x14ac:dyDescent="0.25">
      <c r="B26" s="130"/>
      <c r="C26" s="39" t="s">
        <v>153</v>
      </c>
      <c r="D26" s="46" t="str">
        <f>'PR Questions-réponses'!F29</f>
        <v>/</v>
      </c>
      <c r="E26" s="46">
        <f t="shared" si="0"/>
        <v>0</v>
      </c>
      <c r="F26" s="174"/>
    </row>
    <row r="27" spans="2:6" x14ac:dyDescent="0.25">
      <c r="B27" s="130"/>
      <c r="C27" s="39" t="s">
        <v>182</v>
      </c>
      <c r="D27" s="46" t="str">
        <f>'PR Questions-réponses'!F30</f>
        <v>/</v>
      </c>
      <c r="E27" s="46">
        <f t="shared" si="0"/>
        <v>0</v>
      </c>
      <c r="F27" s="174"/>
    </row>
    <row r="28" spans="2:6" x14ac:dyDescent="0.25">
      <c r="B28" s="131"/>
      <c r="C28" s="39" t="s">
        <v>186</v>
      </c>
      <c r="D28" s="46" t="str">
        <f>'PR Questions-réponses'!F31</f>
        <v>/</v>
      </c>
      <c r="E28" s="46">
        <f t="shared" si="0"/>
        <v>0</v>
      </c>
      <c r="F28" s="175"/>
    </row>
    <row r="29" spans="2:6" ht="30" x14ac:dyDescent="0.25">
      <c r="B29" s="129" t="s">
        <v>187</v>
      </c>
      <c r="C29" s="33" t="s">
        <v>155</v>
      </c>
      <c r="D29" s="46" t="str">
        <f>'PR Questions-réponses'!F32</f>
        <v>/</v>
      </c>
      <c r="E29" s="46">
        <f>IF(D29="E",3,IF(D29="TB",2,IF(D29="B",1,IF(D29="F",0,))))</f>
        <v>0</v>
      </c>
      <c r="F29" s="120">
        <f>SUM(E29:E31)*10/9</f>
        <v>0</v>
      </c>
    </row>
    <row r="30" spans="2:6" x14ac:dyDescent="0.25">
      <c r="B30" s="130"/>
      <c r="C30" s="51" t="s">
        <v>188</v>
      </c>
      <c r="D30" s="46" t="str">
        <f>'PR Questions-réponses'!F33</f>
        <v>/</v>
      </c>
      <c r="E30" s="46">
        <f t="shared" si="0"/>
        <v>0</v>
      </c>
      <c r="F30" s="174"/>
    </row>
    <row r="31" spans="2:6" x14ac:dyDescent="0.25">
      <c r="B31" s="131"/>
      <c r="C31" s="51" t="s">
        <v>189</v>
      </c>
      <c r="D31" s="46" t="str">
        <f>'PR Questions-réponses'!F34</f>
        <v>/</v>
      </c>
      <c r="E31" s="46">
        <f t="shared" si="0"/>
        <v>0</v>
      </c>
      <c r="F31" s="175"/>
    </row>
    <row r="32" spans="2:6" x14ac:dyDescent="0.25">
      <c r="B32" s="134" t="s">
        <v>158</v>
      </c>
      <c r="C32" s="33" t="s">
        <v>159</v>
      </c>
      <c r="D32" s="46" t="str">
        <f>'PR Questions-réponses'!F35</f>
        <v>/</v>
      </c>
      <c r="E32" s="46">
        <f t="shared" si="0"/>
        <v>0</v>
      </c>
      <c r="F32" s="120">
        <f>SUM(E32:E34)*10/9</f>
        <v>0</v>
      </c>
    </row>
    <row r="33" spans="2:6" x14ac:dyDescent="0.25">
      <c r="B33" s="134"/>
      <c r="C33" s="33" t="s">
        <v>161</v>
      </c>
      <c r="D33" s="46" t="str">
        <f>'PR Questions-réponses'!F36</f>
        <v>/</v>
      </c>
      <c r="E33" s="46">
        <f t="shared" si="0"/>
        <v>0</v>
      </c>
      <c r="F33" s="174"/>
    </row>
    <row r="34" spans="2:6" x14ac:dyDescent="0.25">
      <c r="B34" s="134"/>
      <c r="C34" s="33" t="s">
        <v>162</v>
      </c>
      <c r="D34" s="59" t="str">
        <f>'PR Questions-réponses'!F37</f>
        <v>/</v>
      </c>
      <c r="E34" s="59">
        <f t="shared" si="0"/>
        <v>0</v>
      </c>
      <c r="F34" s="174"/>
    </row>
    <row r="35" spans="2:6" x14ac:dyDescent="0.25">
      <c r="B35" s="134" t="s">
        <v>230</v>
      </c>
      <c r="C35" s="58" t="s">
        <v>190</v>
      </c>
      <c r="D35" s="46" t="str">
        <f>'PR Questions-réponses'!F38</f>
        <v>/</v>
      </c>
      <c r="E35" s="46">
        <f t="shared" si="0"/>
        <v>0</v>
      </c>
      <c r="F35" s="132">
        <f>SUM(E35:E37)*10/9</f>
        <v>0</v>
      </c>
    </row>
    <row r="36" spans="2:6" x14ac:dyDescent="0.25">
      <c r="B36" s="134"/>
      <c r="C36" s="58" t="s">
        <v>191</v>
      </c>
      <c r="D36" s="46" t="str">
        <f>'PR Questions-réponses'!F39</f>
        <v>/</v>
      </c>
      <c r="E36" s="46">
        <f t="shared" si="0"/>
        <v>0</v>
      </c>
      <c r="F36" s="132"/>
    </row>
    <row r="37" spans="2:6" x14ac:dyDescent="0.25">
      <c r="B37" s="134"/>
      <c r="C37" s="58" t="s">
        <v>192</v>
      </c>
      <c r="D37" s="46" t="str">
        <f>'PR Questions-réponses'!F40</f>
        <v>/</v>
      </c>
      <c r="E37" s="46">
        <f t="shared" si="0"/>
        <v>0</v>
      </c>
      <c r="F37" s="132"/>
    </row>
  </sheetData>
  <mergeCells count="17">
    <mergeCell ref="B35:B37"/>
    <mergeCell ref="F35:F37"/>
    <mergeCell ref="B9:B12"/>
    <mergeCell ref="B13:B16"/>
    <mergeCell ref="F9:F12"/>
    <mergeCell ref="F13:F16"/>
    <mergeCell ref="B32:B34"/>
    <mergeCell ref="B2:F2"/>
    <mergeCell ref="F4:F8"/>
    <mergeCell ref="F17:F21"/>
    <mergeCell ref="F32:F34"/>
    <mergeCell ref="B4:B8"/>
    <mergeCell ref="B17:B21"/>
    <mergeCell ref="B22:B28"/>
    <mergeCell ref="F22:F28"/>
    <mergeCell ref="B29:B31"/>
    <mergeCell ref="F29:F3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Mode d'emploi</vt:lpstr>
      <vt:lpstr>VP Questions-réponses</vt:lpstr>
      <vt:lpstr>PR Questions-réponses</vt:lpstr>
      <vt:lpstr>Résultats</vt:lpstr>
      <vt:lpstr>VP Calculs</vt:lpstr>
      <vt:lpstr>PR Calculs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2017-06-05T07:36:39Z</dcterms:modified>
</cp:coreProperties>
</file>